
<file path=[Content_Types].xml><?xml version="1.0" encoding="utf-8"?>
<Types xmlns="http://schemas.openxmlformats.org/package/2006/content-types">
  <Override PartName="/xl/worksheets/sheet24.xml" ContentType="application/vnd.openxmlformats-officedocument.spreadsheetml.worksheet+xml"/>
  <Override PartName="/xl/worksheets/sheet35.xml" ContentType="application/vnd.openxmlformats-officedocument.spreadsheetml.worksheet+xml"/>
  <Override PartName="/xl/worksheets/sheet53.xml" ContentType="application/vnd.openxmlformats-officedocument.spreadsheetml.worksheet+xml"/>
  <Override PartName="/xl/drawings/drawing68.xml" ContentType="application/vnd.openxmlformats-officedocument.drawing+xml"/>
  <Override PartName="/xl/worksheets/sheet13.xml" ContentType="application/vnd.openxmlformats-officedocument.spreadsheetml.worksheet+xml"/>
  <Override PartName="/xl/worksheets/sheet42.xml" ContentType="application/vnd.openxmlformats-officedocument.spreadsheetml.worksheet+xml"/>
  <Override PartName="/xl/worksheets/sheet60.xml" ContentType="application/vnd.openxmlformats-officedocument.spreadsheetml.worksheet+xml"/>
  <Override PartName="/xl/styles.xml" ContentType="application/vnd.openxmlformats-officedocument.spreadsheetml.styles+xml"/>
  <Override PartName="/xl/drawings/drawing6.xml" ContentType="application/vnd.openxmlformats-officedocument.drawing+xml"/>
  <Override PartName="/xl/drawings/drawing39.xml" ContentType="application/vnd.openxmlformats-officedocument.drawing+xml"/>
  <Override PartName="/xl/drawings/drawing57.xml" ContentType="application/vnd.openxmlformats-officedocument.drawing+xml"/>
  <Override PartName="/xl/worksheets/sheet7.xml" ContentType="application/vnd.openxmlformats-officedocument.spreadsheetml.worksheet+xml"/>
  <Override PartName="/xl/worksheets/sheet20.xml" ContentType="application/vnd.openxmlformats-officedocument.spreadsheetml.worksheet+xml"/>
  <Override PartName="/xl/worksheets/sheet31.xml" ContentType="application/vnd.openxmlformats-officedocument.spreadsheetml.worksheet+xml"/>
  <Override PartName="/xl/drawings/drawing17.xml" ContentType="application/vnd.openxmlformats-officedocument.drawing+xml"/>
  <Override PartName="/xl/drawings/drawing28.xml" ContentType="application/vnd.openxmlformats-officedocument.drawing+xml"/>
  <Override PartName="/xl/drawings/drawing46.xml" ContentType="application/vnd.openxmlformats-officedocument.drawing+xml"/>
  <Override PartName="/xl/drawings/drawing64.xml" ContentType="application/vnd.openxmlformats-officedocument.drawing+xml"/>
  <Default Extension="xml" ContentType="application/xml"/>
  <Override PartName="/xl/drawings/drawing2.xml" ContentType="application/vnd.openxmlformats-officedocument.drawing+xml"/>
  <Override PartName="/xl/drawings/drawing35.xml" ContentType="application/vnd.openxmlformats-officedocument.drawing+xml"/>
  <Override PartName="/xl/drawings/drawing53.xml" ContentType="application/vnd.openxmlformats-officedocument.drawing+xml"/>
  <Override PartName="/xl/worksheets/sheet3.xml" ContentType="application/vnd.openxmlformats-officedocument.spreadsheetml.worksheet+xml"/>
  <Override PartName="/xl/drawings/drawing13.xml" ContentType="application/vnd.openxmlformats-officedocument.drawing+xml"/>
  <Override PartName="/xl/drawings/drawing24.xml" ContentType="application/vnd.openxmlformats-officedocument.drawing+xml"/>
  <Override PartName="/xl/drawings/drawing42.xml" ContentType="application/vnd.openxmlformats-officedocument.drawing+xml"/>
  <Override PartName="/xl/drawings/drawing60.xml" ContentType="application/vnd.openxmlformats-officedocument.drawing+xml"/>
  <Override PartName="/xl/worksheets/sheet69.xml" ContentType="application/vnd.openxmlformats-officedocument.spreadsheetml.worksheet+xml"/>
  <Override PartName="/xl/drawings/drawing20.xml" ContentType="application/vnd.openxmlformats-officedocument.drawing+xml"/>
  <Override PartName="/xl/drawings/drawing31.xml" ContentType="application/vnd.openxmlformats-officedocument.drawing+xml"/>
  <Override PartName="/xl/worksheets/sheet29.xml" ContentType="application/vnd.openxmlformats-officedocument.spreadsheetml.worksheet+xml"/>
  <Override PartName="/xl/worksheets/sheet47.xml" ContentType="application/vnd.openxmlformats-officedocument.spreadsheetml.worksheet+xml"/>
  <Override PartName="/xl/worksheets/sheet58.xml" ContentType="application/vnd.openxmlformats-officedocument.spreadsheetml.worksheet+xml"/>
  <Override PartName="/xl/sharedStrings.xml" ContentType="application/vnd.openxmlformats-officedocument.spreadsheetml.sharedStrings+xml"/>
  <Override PartName="/xl/worksheets/sheet18.xml" ContentType="application/vnd.openxmlformats-officedocument.spreadsheetml.worksheet+xml"/>
  <Override PartName="/xl/worksheets/sheet36.xml" ContentType="application/vnd.openxmlformats-officedocument.spreadsheetml.worksheet+xml"/>
  <Override PartName="/xl/worksheets/sheet54.xml" ContentType="application/vnd.openxmlformats-officedocument.spreadsheetml.worksheet+xml"/>
  <Override PartName="/xl/worksheets/sheet65.xml" ContentType="application/vnd.openxmlformats-officedocument.spreadsheetml.worksheet+xml"/>
  <Override PartName="/xl/worksheets/sheet25.xml" ContentType="application/vnd.openxmlformats-officedocument.spreadsheetml.worksheet+xml"/>
  <Override PartName="/xl/worksheets/sheet43.xml" ContentType="application/vnd.openxmlformats-officedocument.spreadsheetml.worksheet+xml"/>
  <Default Extension="bin" ContentType="application/vnd.openxmlformats-officedocument.spreadsheetml.printerSettings"/>
  <Override PartName="/xl/worksheets/sheet14.xml" ContentType="application/vnd.openxmlformats-officedocument.spreadsheetml.worksheet+xml"/>
  <Override PartName="/xl/worksheets/sheet23.xml" ContentType="application/vnd.openxmlformats-officedocument.spreadsheetml.worksheet+xml"/>
  <Override PartName="/xl/worksheets/sheet32.xml" ContentType="application/vnd.openxmlformats-officedocument.spreadsheetml.worksheet+xml"/>
  <Override PartName="/xl/worksheets/sheet41.xml" ContentType="application/vnd.openxmlformats-officedocument.spreadsheetml.worksheet+xml"/>
  <Override PartName="/xl/worksheets/sheet50.xml" ContentType="application/vnd.openxmlformats-officedocument.spreadsheetml.worksheet+xml"/>
  <Override PartName="/xl/worksheets/sheet61.xml" ContentType="application/vnd.openxmlformats-officedocument.spreadsheetml.worksheet+xml"/>
  <Override PartName="/xl/worksheets/sheet70.xml" ContentType="application/vnd.openxmlformats-officedocument.spreadsheetml.worksheet+xml"/>
  <Override PartName="/xl/drawings/drawing7.xml" ContentType="application/vnd.openxmlformats-officedocument.drawing+xml"/>
  <Override PartName="/xl/drawings/drawing29.xml" ContentType="application/vnd.openxmlformats-officedocument.drawing+xml"/>
  <Override PartName="/xl/drawings/drawing38.xml" ContentType="application/vnd.openxmlformats-officedocument.drawing+xml"/>
  <Override PartName="/xl/drawings/drawing49.xml" ContentType="application/vnd.openxmlformats-officedocument.drawing+xml"/>
  <Override PartName="/xl/drawings/drawing58.xml" ContentType="application/vnd.openxmlformats-officedocument.drawing+xml"/>
  <Override PartName="/xl/drawings/drawing67.xml" ContentType="application/vnd.openxmlformats-officedocument.drawing+xml"/>
  <Override PartName="/xl/worksheets/sheet6.xml" ContentType="application/vnd.openxmlformats-officedocument.spreadsheetml.worksheet+xml"/>
  <Override PartName="/xl/worksheets/sheet8.xml" ContentType="application/vnd.openxmlformats-officedocument.spreadsheetml.worksheet+xml"/>
  <Override PartName="/xl/worksheets/sheet12.xml" ContentType="application/vnd.openxmlformats-officedocument.spreadsheetml.worksheet+xml"/>
  <Override PartName="/xl/worksheets/sheet21.xml" ContentType="application/vnd.openxmlformats-officedocument.spreadsheetml.worksheet+xml"/>
  <Override PartName="/xl/worksheets/sheet30.xml" ContentType="application/vnd.openxmlformats-officedocument.spreadsheetml.worksheet+xml"/>
  <Default Extension="jpeg" ContentType="image/jpeg"/>
  <Override PartName="/xl/drawings/drawing5.xml" ContentType="application/vnd.openxmlformats-officedocument.drawing+xml"/>
  <Override PartName="/xl/drawings/drawing18.xml" ContentType="application/vnd.openxmlformats-officedocument.drawing+xml"/>
  <Override PartName="/xl/drawings/drawing27.xml" ContentType="application/vnd.openxmlformats-officedocument.drawing+xml"/>
  <Override PartName="/xl/drawings/drawing36.xml" ContentType="application/vnd.openxmlformats-officedocument.drawing+xml"/>
  <Override PartName="/xl/drawings/drawing45.xml" ContentType="application/vnd.openxmlformats-officedocument.drawing+xml"/>
  <Override PartName="/xl/drawings/drawing47.xml" ContentType="application/vnd.openxmlformats-officedocument.drawing+xml"/>
  <Override PartName="/xl/drawings/drawing56.xml" ContentType="application/vnd.openxmlformats-officedocument.drawing+xml"/>
  <Override PartName="/xl/drawings/drawing65.xml" ContentType="application/vnd.openxmlformats-officedocument.drawing+xml"/>
  <Override PartName="/xl/workbook.xml" ContentType="application/vnd.openxmlformats-officedocument.spreadsheetml.sheet.main+xml"/>
  <Override PartName="/xl/worksheets/sheet4.xml" ContentType="application/vnd.openxmlformats-officedocument.spreadsheetml.worksheet+xml"/>
  <Override PartName="/xl/worksheets/sheet10.xml" ContentType="application/vnd.openxmlformats-officedocument.spreadsheetml.worksheet+xml"/>
  <Override PartName="/xl/drawings/drawing3.xml" ContentType="application/vnd.openxmlformats-officedocument.drawing+xml"/>
  <Override PartName="/xl/drawings/drawing16.xml" ContentType="application/vnd.openxmlformats-officedocument.drawing+xml"/>
  <Override PartName="/xl/drawings/drawing25.xml" ContentType="application/vnd.openxmlformats-officedocument.drawing+xml"/>
  <Override PartName="/xl/drawings/drawing34.xml" ContentType="application/vnd.openxmlformats-officedocument.drawing+xml"/>
  <Override PartName="/xl/drawings/drawing43.xml" ContentType="application/vnd.openxmlformats-officedocument.drawing+xml"/>
  <Override PartName="/xl/drawings/drawing54.xml" ContentType="application/vnd.openxmlformats-officedocument.drawing+xml"/>
  <Override PartName="/xl/drawings/drawing63.xml" ContentType="application/vnd.openxmlformats-officedocument.drawing+xml"/>
  <Override PartName="/docProps/app.xml" ContentType="application/vnd.openxmlformats-officedocument.extended-properties+xml"/>
  <Override PartName="/xl/worksheets/sheet2.xml" ContentType="application/vnd.openxmlformats-officedocument.spreadsheetml.worksheet+xml"/>
  <Override PartName="/xl/drawings/drawing1.xml" ContentType="application/vnd.openxmlformats-officedocument.drawing+xml"/>
  <Override PartName="/xl/drawings/drawing14.xml" ContentType="application/vnd.openxmlformats-officedocument.drawing+xml"/>
  <Override PartName="/xl/drawings/drawing23.xml" ContentType="application/vnd.openxmlformats-officedocument.drawing+xml"/>
  <Override PartName="/xl/drawings/drawing32.xml" ContentType="application/vnd.openxmlformats-officedocument.drawing+xml"/>
  <Override PartName="/xl/drawings/drawing41.xml" ContentType="application/vnd.openxmlformats-officedocument.drawing+xml"/>
  <Override PartName="/xl/drawings/drawing52.xml" ContentType="application/vnd.openxmlformats-officedocument.drawing+xml"/>
  <Override PartName="/xl/drawings/drawing61.xml" ContentType="application/vnd.openxmlformats-officedocument.drawing+xml"/>
  <Override PartName="/xl/worksheets/sheet59.xml" ContentType="application/vnd.openxmlformats-officedocument.spreadsheetml.worksheet+xml"/>
  <Override PartName="/xl/worksheets/sheet68.xml" ContentType="application/vnd.openxmlformats-officedocument.spreadsheetml.worksheet+xml"/>
  <Override PartName="/xl/drawings/drawing12.xml" ContentType="application/vnd.openxmlformats-officedocument.drawing+xml"/>
  <Override PartName="/xl/drawings/drawing21.xml" ContentType="application/vnd.openxmlformats-officedocument.drawing+xml"/>
  <Override PartName="/xl/drawings/drawing30.xml" ContentType="application/vnd.openxmlformats-officedocument.drawing+xml"/>
  <Override PartName="/xl/drawings/drawing50.xml" ContentType="application/vnd.openxmlformats-officedocument.drawing+xml"/>
  <Override PartName="/xl/calcChain.xml" ContentType="application/vnd.openxmlformats-officedocument.spreadsheetml.calcChain+xml"/>
  <Override PartName="/xl/worksheets/sheet19.xml" ContentType="application/vnd.openxmlformats-officedocument.spreadsheetml.worksheet+xml"/>
  <Override PartName="/xl/worksheets/sheet28.xml" ContentType="application/vnd.openxmlformats-officedocument.spreadsheetml.worksheet+xml"/>
  <Override PartName="/xl/worksheets/sheet39.xml" ContentType="application/vnd.openxmlformats-officedocument.spreadsheetml.worksheet+xml"/>
  <Override PartName="/xl/worksheets/sheet48.xml" ContentType="application/vnd.openxmlformats-officedocument.spreadsheetml.worksheet+xml"/>
  <Override PartName="/xl/worksheets/sheet57.xml" ContentType="application/vnd.openxmlformats-officedocument.spreadsheetml.worksheet+xml"/>
  <Override PartName="/xl/worksheets/sheet66.xml" ContentType="application/vnd.openxmlformats-officedocument.spreadsheetml.worksheet+xml"/>
  <Override PartName="/xl/drawings/drawing10.xml" ContentType="application/vnd.openxmlformats-officedocument.drawing+xml"/>
  <Override PartName="/xl/worksheets/sheet17.xml" ContentType="application/vnd.openxmlformats-officedocument.spreadsheetml.worksheet+xml"/>
  <Override PartName="/xl/worksheets/sheet26.xml" ContentType="application/vnd.openxmlformats-officedocument.spreadsheetml.worksheet+xml"/>
  <Override PartName="/xl/worksheets/sheet37.xml" ContentType="application/vnd.openxmlformats-officedocument.spreadsheetml.worksheet+xml"/>
  <Override PartName="/xl/worksheets/sheet46.xml" ContentType="application/vnd.openxmlformats-officedocument.spreadsheetml.worksheet+xml"/>
  <Override PartName="/xl/worksheets/sheet55.xml" ContentType="application/vnd.openxmlformats-officedocument.spreadsheetml.worksheet+xml"/>
  <Override PartName="/xl/worksheets/sheet64.xml" ContentType="application/vnd.openxmlformats-officedocument.spreadsheetml.worksheet+xml"/>
  <Override PartName="/docProps/core.xml" ContentType="application/vnd.openxmlformats-package.core-properties+xml"/>
  <Override PartName="/xl/worksheets/sheet15.xml" ContentType="application/vnd.openxmlformats-officedocument.spreadsheetml.worksheet+xml"/>
  <Override PartName="/xl/worksheets/sheet44.xml" ContentType="application/vnd.openxmlformats-officedocument.spreadsheetml.worksheet+xml"/>
  <Override PartName="/xl/worksheets/sheet62.xml" ContentType="application/vnd.openxmlformats-officedocument.spreadsheetml.worksheet+xml"/>
  <Override PartName="/xl/drawings/drawing59.xml" ContentType="application/vnd.openxmlformats-officedocument.drawing+xml"/>
  <Override PartName="/xl/worksheets/sheet9.xml" ContentType="application/vnd.openxmlformats-officedocument.spreadsheetml.worksheet+xml"/>
  <Override PartName="/xl/worksheets/sheet22.xml" ContentType="application/vnd.openxmlformats-officedocument.spreadsheetml.worksheet+xml"/>
  <Override PartName="/xl/worksheets/sheet33.xml" ContentType="application/vnd.openxmlformats-officedocument.spreadsheetml.worksheet+xml"/>
  <Override PartName="/xl/worksheets/sheet51.xml" ContentType="application/vnd.openxmlformats-officedocument.spreadsheetml.worksheet+xml"/>
  <Override PartName="/xl/theme/theme1.xml" ContentType="application/vnd.openxmlformats-officedocument.theme+xml"/>
  <Override PartName="/xl/drawings/drawing8.xml" ContentType="application/vnd.openxmlformats-officedocument.drawing+xml"/>
  <Override PartName="/xl/drawings/drawing19.xml" ContentType="application/vnd.openxmlformats-officedocument.drawing+xml"/>
  <Override PartName="/xl/drawings/drawing48.xml" ContentType="application/vnd.openxmlformats-officedocument.drawing+xml"/>
  <Override PartName="/xl/drawings/drawing66.xml" ContentType="application/vnd.openxmlformats-officedocument.drawing+xml"/>
  <Override PartName="/xl/worksheets/sheet11.xml" ContentType="application/vnd.openxmlformats-officedocument.spreadsheetml.worksheet+xml"/>
  <Override PartName="/xl/worksheets/sheet40.xml" ContentType="application/vnd.openxmlformats-officedocument.spreadsheetml.worksheet+xml"/>
  <Override PartName="/xl/drawings/drawing4.xml" ContentType="application/vnd.openxmlformats-officedocument.drawing+xml"/>
  <Override PartName="/xl/drawings/drawing37.xml" ContentType="application/vnd.openxmlformats-officedocument.drawing+xml"/>
  <Override PartName="/xl/drawings/drawing55.xml" ContentType="application/vnd.openxmlformats-officedocument.drawing+xml"/>
  <Default Extension="rels" ContentType="application/vnd.openxmlformats-package.relationships+xml"/>
  <Override PartName="/xl/worksheets/sheet5.xml" ContentType="application/vnd.openxmlformats-officedocument.spreadsheetml.worksheet+xml"/>
  <Override PartName="/xl/drawings/drawing15.xml" ContentType="application/vnd.openxmlformats-officedocument.drawing+xml"/>
  <Override PartName="/xl/drawings/drawing26.xml" ContentType="application/vnd.openxmlformats-officedocument.drawing+xml"/>
  <Override PartName="/xl/drawings/drawing44.xml" ContentType="application/vnd.openxmlformats-officedocument.drawing+xml"/>
  <Override PartName="/xl/drawings/drawing62.xml" ContentType="application/vnd.openxmlformats-officedocument.drawing+xml"/>
  <Override PartName="/xl/drawings/drawing22.xml" ContentType="application/vnd.openxmlformats-officedocument.drawing+xml"/>
  <Override PartName="/xl/drawings/drawing33.xml" ContentType="application/vnd.openxmlformats-officedocument.drawing+xml"/>
  <Override PartName="/xl/drawings/drawing51.xml" ContentType="application/vnd.openxmlformats-officedocument.drawing+xml"/>
  <Override PartName="/xl/worksheets/sheet1.xml" ContentType="application/vnd.openxmlformats-officedocument.spreadsheetml.worksheet+xml"/>
  <Override PartName="/xl/worksheets/sheet49.xml" ContentType="application/vnd.openxmlformats-officedocument.spreadsheetml.worksheet+xml"/>
  <Override PartName="/xl/drawings/drawing11.xml" ContentType="application/vnd.openxmlformats-officedocument.drawing+xml"/>
  <Override PartName="/xl/drawings/drawing40.xml" ContentType="application/vnd.openxmlformats-officedocument.drawing+xml"/>
  <Override PartName="/xl/worksheets/sheet38.xml" ContentType="application/vnd.openxmlformats-officedocument.spreadsheetml.worksheet+xml"/>
  <Override PartName="/xl/worksheets/sheet67.xml" ContentType="application/vnd.openxmlformats-officedocument.spreadsheetml.worksheet+xml"/>
  <Override PartName="/xl/worksheets/sheet27.xml" ContentType="application/vnd.openxmlformats-officedocument.spreadsheetml.worksheet+xml"/>
  <Override PartName="/xl/worksheets/sheet45.xml" ContentType="application/vnd.openxmlformats-officedocument.spreadsheetml.worksheet+xml"/>
  <Override PartName="/xl/worksheets/sheet56.xml" ContentType="application/vnd.openxmlformats-officedocument.spreadsheetml.worksheet+xml"/>
  <Override PartName="/xl/worksheets/sheet16.xml" ContentType="application/vnd.openxmlformats-officedocument.spreadsheetml.worksheet+xml"/>
  <Override PartName="/xl/worksheets/sheet34.xml" ContentType="application/vnd.openxmlformats-officedocument.spreadsheetml.worksheet+xml"/>
  <Override PartName="/xl/worksheets/sheet52.xml" ContentType="application/vnd.openxmlformats-officedocument.spreadsheetml.worksheet+xml"/>
  <Override PartName="/xl/worksheets/sheet63.xml" ContentType="application/vnd.openxmlformats-officedocument.spreadsheetml.worksheet+xml"/>
  <Override PartName="/xl/drawings/drawing9.xml" ContentType="application/vnd.openxmlformats-officedocument.drawing+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6" rupBuild="4505"/>
  <workbookPr defaultThemeVersion="124226"/>
  <bookViews>
    <workbookView xWindow="120" yWindow="480" windowWidth="12120" windowHeight="8760" tabRatio="935" firstSheet="40" activeTab="50"/>
  </bookViews>
  <sheets>
    <sheet name="First-Page" sheetId="110" r:id="rId1"/>
    <sheet name="Contents" sheetId="140" r:id="rId2"/>
    <sheet name="AT-1-Gen_Info " sheetId="56" r:id="rId3"/>
    <sheet name="AT-2-S1 BUDGET" sheetId="96" r:id="rId4"/>
    <sheet name="AT_2A_fundflow" sheetId="99" r:id="rId5"/>
    <sheet name="AT-2B_DBT" sheetId="152" r:id="rId6"/>
    <sheet name="AT-3" sheetId="100" r:id="rId7"/>
    <sheet name="AT3A_cvrg(Insti)_PY" sheetId="1" r:id="rId8"/>
    <sheet name="AT3B_cvrg(Insti)_UPY " sheetId="58" r:id="rId9"/>
    <sheet name="AT3C_cvrg(Insti)_UPY " sheetId="59" r:id="rId10"/>
    <sheet name="enrolment vs availed_PY" sheetId="60" r:id="rId11"/>
    <sheet name="enrolment vs availed_UPY" sheetId="47" r:id="rId12"/>
    <sheet name="T4B_Aadhar_Enrol" sheetId="141" r:id="rId13"/>
    <sheet name="T5_PLAN_vs_PRFM" sheetId="4" r:id="rId14"/>
    <sheet name="T5A_PLAN_vs_PRFM " sheetId="111" r:id="rId15"/>
    <sheet name="T5B_PLAN_vs_PRFM  (2)" sheetId="127" r:id="rId16"/>
    <sheet name="T5C_Drought_PLAN_vs_PRFM " sheetId="113" r:id="rId17"/>
    <sheet name="T5D_Drought_PLAN_vs_PRFM  " sheetId="112" r:id="rId18"/>
    <sheet name="T6_FG_py_Utlsn" sheetId="5" r:id="rId19"/>
    <sheet name="T6A_FG_Upy_Utlsn " sheetId="74" r:id="rId20"/>
    <sheet name="T6B_Pay_FG_FCI_Pry" sheetId="86" r:id="rId21"/>
    <sheet name="T6C_Coarse_Grain" sheetId="128" r:id="rId22"/>
    <sheet name="T7_CC_PY_Utlsn" sheetId="7" r:id="rId23"/>
    <sheet name="T7ACC_UPY_Utlsn " sheetId="75" r:id="rId24"/>
    <sheet name="AT-8_Hon_CCH_Pry" sheetId="88" r:id="rId25"/>
    <sheet name="AT-8A_Hon_CCH_UPry" sheetId="114" r:id="rId26"/>
    <sheet name="AT9_TA" sheetId="13" r:id="rId27"/>
    <sheet name="AT10_MME" sheetId="14" r:id="rId28"/>
    <sheet name="AT10A_" sheetId="138" r:id="rId29"/>
    <sheet name="AT-10 B" sheetId="121" r:id="rId30"/>
    <sheet name="AT-10 C" sheetId="123" r:id="rId31"/>
    <sheet name="AT-10D" sheetId="102" r:id="rId32"/>
    <sheet name="AT-10E" sheetId="142" r:id="rId33"/>
    <sheet name="AT-10 F" sheetId="146" r:id="rId34"/>
    <sheet name="AT11_KS Year wise" sheetId="115" r:id="rId35"/>
    <sheet name="AT11A_KS-District wise" sheetId="16" r:id="rId36"/>
    <sheet name="AT12_KD-New" sheetId="26" r:id="rId37"/>
    <sheet name="AT12A_KD-Replacement" sheetId="117" r:id="rId38"/>
    <sheet name="AT-13_Mode of cooking" sheetId="103" r:id="rId39"/>
    <sheet name="AT-14" sheetId="124" r:id="rId40"/>
    <sheet name="AT-14 A" sheetId="135" r:id="rId41"/>
    <sheet name="AT-15" sheetId="132" r:id="rId42"/>
    <sheet name="AT-16" sheetId="133" r:id="rId43"/>
    <sheet name="AT_17_Coverage-RBSK " sheetId="93" r:id="rId44"/>
    <sheet name="AT18_Details_Community " sheetId="66" r:id="rId45"/>
    <sheet name="AT_19_Impl_Agency" sheetId="84" r:id="rId46"/>
    <sheet name="AT_20_CentralCookingagency " sheetId="119" r:id="rId47"/>
    <sheet name="AT-21" sheetId="105" r:id="rId48"/>
    <sheet name="AT-22" sheetId="108" r:id="rId49"/>
    <sheet name="AT-23 MIS" sheetId="101" r:id="rId50"/>
    <sheet name="AT-23A _AMS" sheetId="139" r:id="rId51"/>
    <sheet name="AT-24" sheetId="104" r:id="rId52"/>
    <sheet name="AT-25" sheetId="109" r:id="rId53"/>
    <sheet name="Sheet1 (2)" sheetId="137" r:id="rId54"/>
    <sheet name="AT26_NoWD" sheetId="27" r:id="rId55"/>
    <sheet name="AT26A_NoWD" sheetId="28" r:id="rId56"/>
    <sheet name="AT27_Req_FG_CA_Pry" sheetId="29" r:id="rId57"/>
    <sheet name="AT27A_Req_FG_CA_UPry " sheetId="129" r:id="rId58"/>
    <sheet name="AT27B_Req_FG_CA_NCLP" sheetId="87" r:id="rId59"/>
    <sheet name="AT27C_Req_FG_CA_Drought-Pry" sheetId="130" r:id="rId60"/>
    <sheet name="AT27D_Req_FG_CA_Drought-UPry" sheetId="131" r:id="rId61"/>
    <sheet name="AT_28_RqmtKitchen" sheetId="62" r:id="rId62"/>
    <sheet name="AT-28A_RqmtPlinthArea" sheetId="78" r:id="rId63"/>
    <sheet name="AT-28B_Kitchen repair" sheetId="148" r:id="rId64"/>
    <sheet name="AT29_Requirement KD" sheetId="150" r:id="rId65"/>
    <sheet name="AT29_A_Replacement KD" sheetId="147" r:id="rId66"/>
    <sheet name="AT-30_Coook-cum-Helper" sheetId="65" r:id="rId67"/>
    <sheet name="AT_31_Budget_provision" sheetId="151" r:id="rId68"/>
    <sheet name="AT32_Drought Pry Util" sheetId="143" r:id="rId69"/>
    <sheet name="AT-32A Drought UPry Util" sheetId="144" r:id="rId70"/>
  </sheets>
  <definedNames>
    <definedName name="_xlnm.Print_Area" localSheetId="43">'AT_17_Coverage-RBSK '!$A$1:$L$51</definedName>
    <definedName name="_xlnm.Print_Area" localSheetId="45">AT_19_Impl_Agency!$A$1:$J$54</definedName>
    <definedName name="_xlnm.Print_Area" localSheetId="46">'AT_20_CentralCookingagency '!$A$1:$M$51</definedName>
    <definedName name="_xlnm.Print_Area" localSheetId="61">AT_28_RqmtKitchen!$A$1:$S$46</definedName>
    <definedName name="_xlnm.Print_Area" localSheetId="4">AT_2A_fundflow!$A$1:$V$29</definedName>
    <definedName name="_xlnm.Print_Area" localSheetId="67">AT_31_Budget_provision!$A$1:$W$34</definedName>
    <definedName name="_xlnm.Print_Area" localSheetId="29">'AT-10 B'!$A$1:$J$47</definedName>
    <definedName name="_xlnm.Print_Area" localSheetId="30">'AT-10 C'!$A$1:$J$16</definedName>
    <definedName name="_xlnm.Print_Area" localSheetId="33">'AT-10 F'!$A$1:$H$45</definedName>
    <definedName name="_xlnm.Print_Area" localSheetId="27">AT10_MME!$A$1:$H$33</definedName>
    <definedName name="_xlnm.Print_Area" localSheetId="28">AT10A_!$A$1:$E$49</definedName>
    <definedName name="_xlnm.Print_Area" localSheetId="31">'AT-10D'!$A$1:$H$41</definedName>
    <definedName name="_xlnm.Print_Area" localSheetId="34">'AT11_KS Year wise'!$A$1:$K$34</definedName>
    <definedName name="_xlnm.Print_Area" localSheetId="35">'AT11A_KS-District wise'!$A$1:$K$51</definedName>
    <definedName name="_xlnm.Print_Area" localSheetId="36">'AT12_KD-New'!$A$1:$K$50</definedName>
    <definedName name="_xlnm.Print_Area" localSheetId="37">'AT12A_KD-Replacement'!$A$1:$K$50</definedName>
    <definedName name="_xlnm.Print_Area" localSheetId="38">'AT-13_Mode of cooking'!$A$1:$H$46</definedName>
    <definedName name="_xlnm.Print_Area" localSheetId="39">'AT-14'!$A$1:$N$45</definedName>
    <definedName name="_xlnm.Print_Area" localSheetId="40">'AT-14 A'!$A$1:$H$45</definedName>
    <definedName name="_xlnm.Print_Area" localSheetId="41">'AT-15'!$A$1:$L$49</definedName>
    <definedName name="_xlnm.Print_Area" localSheetId="42">'AT-16'!$A$1:$K$46</definedName>
    <definedName name="_xlnm.Print_Area" localSheetId="44">'AT18_Details_Community '!$A$1:$F$48</definedName>
    <definedName name="_xlnm.Print_Area" localSheetId="2">'AT-1-Gen_Info '!$A$1:$T$59</definedName>
    <definedName name="_xlnm.Print_Area" localSheetId="51">'AT-24'!$A$1:$M$46</definedName>
    <definedName name="_xlnm.Print_Area" localSheetId="54">AT26_NoWD!$A$1:$L$31</definedName>
    <definedName name="_xlnm.Print_Area" localSheetId="55">AT26A_NoWD!$A$1:$K$32</definedName>
    <definedName name="_xlnm.Print_Area" localSheetId="56">AT27_Req_FG_CA_Pry!$A$1:$T$59</definedName>
    <definedName name="_xlnm.Print_Area" localSheetId="57">'AT27A_Req_FG_CA_UPry '!$A$1:$T$55</definedName>
    <definedName name="_xlnm.Print_Area" localSheetId="58">AT27B_Req_FG_CA_NCLP!$A$1:$R$56</definedName>
    <definedName name="_xlnm.Print_Area" localSheetId="59">'AT27C_Req_FG_CA_Drought-Pry'!$A$1:$R$56</definedName>
    <definedName name="_xlnm.Print_Area" localSheetId="60">'AT27D_Req_FG_CA_Drought-UPry'!$A$1:$R$56</definedName>
    <definedName name="_xlnm.Print_Area" localSheetId="62">'AT-28A_RqmtPlinthArea'!$A$1:$S$45</definedName>
    <definedName name="_xlnm.Print_Area" localSheetId="63">'AT-28B_Kitchen repair'!$A$1:$G$47</definedName>
    <definedName name="_xlnm.Print_Area" localSheetId="65">'AT29_A_Replacement KD'!$A$1:$V$48</definedName>
    <definedName name="_xlnm.Print_Area" localSheetId="64">'AT29_Requirement KD'!$A$1:$V$48</definedName>
    <definedName name="_xlnm.Print_Area" localSheetId="5">'AT-2B_DBT'!$A$1:$L$35</definedName>
    <definedName name="_xlnm.Print_Area" localSheetId="3">'AT-2-S1 BUDGET'!$A$1:$V$34</definedName>
    <definedName name="_xlnm.Print_Area" localSheetId="66">'AT-30_Coook-cum-Helper'!$A$1:$L$47</definedName>
    <definedName name="_xlnm.Print_Area" localSheetId="68">'AT32_Drought Pry Util'!$A$1:$J$49</definedName>
    <definedName name="_xlnm.Print_Area" localSheetId="69">'AT-32A Drought UPry Util'!$A$1:$J$49</definedName>
    <definedName name="_xlnm.Print_Area" localSheetId="7">'AT3A_cvrg(Insti)_PY'!$A$1:$N$53</definedName>
    <definedName name="_xlnm.Print_Area" localSheetId="8">'AT3B_cvrg(Insti)_UPY '!$A$1:$N$53</definedName>
    <definedName name="_xlnm.Print_Area" localSheetId="9">'AT3C_cvrg(Insti)_UPY '!$A$1:$N$53</definedName>
    <definedName name="_xlnm.Print_Area" localSheetId="24">'AT-8_Hon_CCH_Pry'!$A$1:$V$52</definedName>
    <definedName name="_xlnm.Print_Area" localSheetId="25">'AT-8A_Hon_CCH_UPry'!$A$1:$V$51</definedName>
    <definedName name="_xlnm.Print_Area" localSheetId="26">AT9_TA!$A$1:$I$49</definedName>
    <definedName name="_xlnm.Print_Area" localSheetId="1">Contents!$A$1:$C$65</definedName>
    <definedName name="_xlnm.Print_Area" localSheetId="10">'enrolment vs availed_PY'!$A$1:$Q$53</definedName>
    <definedName name="_xlnm.Print_Area" localSheetId="11">'enrolment vs availed_UPY'!$A$1:$Q$52</definedName>
    <definedName name="_xlnm.Print_Area" localSheetId="53">'Sheet1 (2)'!$A$1:$J$24</definedName>
    <definedName name="_xlnm.Print_Area" localSheetId="12">T4B_Aadhar_Enrol!$A$1:$G$49</definedName>
    <definedName name="_xlnm.Print_Area" localSheetId="13">T5_PLAN_vs_PRFM!$A$1:$J$51</definedName>
    <definedName name="_xlnm.Print_Area" localSheetId="14">'T5A_PLAN_vs_PRFM '!$A$1:$J$51</definedName>
    <definedName name="_xlnm.Print_Area" localSheetId="15">'T5B_PLAN_vs_PRFM  (2)'!$A$1:$J$49</definedName>
    <definedName name="_xlnm.Print_Area" localSheetId="16">'T5C_Drought_PLAN_vs_PRFM '!$A$1:$J$49</definedName>
    <definedName name="_xlnm.Print_Area" localSheetId="17">'T5D_Drought_PLAN_vs_PRFM  '!$A$1:$J$49</definedName>
    <definedName name="_xlnm.Print_Area" localSheetId="18">T6_FG_py_Utlsn!$A$1:$L$49</definedName>
    <definedName name="_xlnm.Print_Area" localSheetId="19">'T6A_FG_Upy_Utlsn '!$A$1:$L$50</definedName>
    <definedName name="_xlnm.Print_Area" localSheetId="20">T6B_Pay_FG_FCI_Pry!$A$1:$M$51</definedName>
    <definedName name="_xlnm.Print_Area" localSheetId="21">T6C_Coarse_Grain!$A$1:$L$51</definedName>
    <definedName name="_xlnm.Print_Area" localSheetId="22">T7_CC_PY_Utlsn!$A$1:$Q$52</definedName>
    <definedName name="_xlnm.Print_Area" localSheetId="23">'T7ACC_UPY_Utlsn '!$A$1:$Q$52</definedName>
  </definedNames>
  <calcPr calcId="124519"/>
</workbook>
</file>

<file path=xl/calcChain.xml><?xml version="1.0" encoding="utf-8"?>
<calcChain xmlns="http://schemas.openxmlformats.org/spreadsheetml/2006/main">
  <c r="M43" i="139"/>
  <c r="E44"/>
  <c r="L43" i="101"/>
  <c r="D42"/>
  <c r="M9" i="100"/>
  <c r="M10"/>
  <c r="M11"/>
  <c r="M12"/>
  <c r="M13"/>
  <c r="M14"/>
  <c r="M15"/>
  <c r="M16"/>
  <c r="M17"/>
  <c r="M18"/>
  <c r="M19"/>
  <c r="M20"/>
  <c r="M21"/>
  <c r="M22"/>
  <c r="M23"/>
  <c r="M24"/>
  <c r="M25"/>
  <c r="M26"/>
  <c r="M27"/>
  <c r="M28"/>
  <c r="M29"/>
  <c r="M30"/>
  <c r="M31"/>
  <c r="M32"/>
  <c r="M33"/>
  <c r="M34"/>
  <c r="M35"/>
  <c r="M36"/>
  <c r="M37"/>
  <c r="M38"/>
  <c r="F12" i="56" l="1"/>
  <c r="J15" i="105" l="1"/>
  <c r="J10"/>
  <c r="S23" i="151" l="1"/>
  <c r="T23"/>
  <c r="R23"/>
  <c r="J23"/>
  <c r="V23" s="1"/>
  <c r="K23"/>
  <c r="W23" s="1"/>
  <c r="I23"/>
  <c r="I15"/>
  <c r="I14"/>
  <c r="U23" l="1"/>
  <c r="K38" i="108"/>
  <c r="J38"/>
  <c r="I38"/>
  <c r="H38"/>
  <c r="K28"/>
  <c r="J28"/>
  <c r="I28"/>
  <c r="H28"/>
  <c r="K27"/>
  <c r="K26"/>
  <c r="J27"/>
  <c r="I27"/>
  <c r="H27"/>
  <c r="J26"/>
  <c r="I26"/>
  <c r="H26"/>
  <c r="K19"/>
  <c r="J19"/>
  <c r="H19"/>
  <c r="I19"/>
  <c r="K15"/>
  <c r="J15"/>
  <c r="I15" l="1"/>
  <c r="H15"/>
  <c r="E41" i="93" l="1"/>
  <c r="F41"/>
  <c r="G41"/>
  <c r="H41"/>
  <c r="I41"/>
  <c r="J41"/>
  <c r="K41"/>
  <c r="L41"/>
  <c r="L12" i="60" l="1"/>
  <c r="L13"/>
  <c r="L14"/>
  <c r="L15"/>
  <c r="L16"/>
  <c r="L17"/>
  <c r="L18"/>
  <c r="L19"/>
  <c r="L20"/>
  <c r="L21"/>
  <c r="L22"/>
  <c r="L23"/>
  <c r="L24"/>
  <c r="L25"/>
  <c r="L26"/>
  <c r="L27"/>
  <c r="L28"/>
  <c r="L29"/>
  <c r="L30"/>
  <c r="L31"/>
  <c r="L32"/>
  <c r="L33"/>
  <c r="L34"/>
  <c r="L35"/>
  <c r="L36"/>
  <c r="L37"/>
  <c r="L38"/>
  <c r="L39"/>
  <c r="L40"/>
  <c r="L11"/>
  <c r="N10" i="124" l="1"/>
  <c r="N11"/>
  <c r="N12"/>
  <c r="N13"/>
  <c r="N14"/>
  <c r="N15"/>
  <c r="N16"/>
  <c r="N17"/>
  <c r="N18"/>
  <c r="N19"/>
  <c r="N20"/>
  <c r="N21"/>
  <c r="N22"/>
  <c r="N23"/>
  <c r="N24"/>
  <c r="N25"/>
  <c r="N26"/>
  <c r="N27"/>
  <c r="N28"/>
  <c r="N29"/>
  <c r="N30"/>
  <c r="N31"/>
  <c r="N32"/>
  <c r="N33"/>
  <c r="N34"/>
  <c r="N35"/>
  <c r="N36"/>
  <c r="N37"/>
  <c r="N38"/>
  <c r="K10"/>
  <c r="K11"/>
  <c r="K12"/>
  <c r="K13"/>
  <c r="K14"/>
  <c r="K15"/>
  <c r="K16"/>
  <c r="K17"/>
  <c r="K18"/>
  <c r="K19"/>
  <c r="K20"/>
  <c r="K21"/>
  <c r="K22"/>
  <c r="K23"/>
  <c r="K24"/>
  <c r="K25"/>
  <c r="K26"/>
  <c r="K27"/>
  <c r="K28"/>
  <c r="K29"/>
  <c r="K30"/>
  <c r="K31"/>
  <c r="K32"/>
  <c r="K33"/>
  <c r="K34"/>
  <c r="K35"/>
  <c r="K36"/>
  <c r="K37"/>
  <c r="K38"/>
  <c r="J10"/>
  <c r="J11"/>
  <c r="J12"/>
  <c r="J13"/>
  <c r="J14"/>
  <c r="J15"/>
  <c r="J16"/>
  <c r="J17"/>
  <c r="J18"/>
  <c r="J19"/>
  <c r="J20"/>
  <c r="J21"/>
  <c r="J22"/>
  <c r="J23"/>
  <c r="J24"/>
  <c r="J25"/>
  <c r="J26"/>
  <c r="J27"/>
  <c r="J28"/>
  <c r="J29"/>
  <c r="J30"/>
  <c r="J31"/>
  <c r="J32"/>
  <c r="J33"/>
  <c r="J34"/>
  <c r="J35"/>
  <c r="J36"/>
  <c r="J37"/>
  <c r="J38"/>
  <c r="H12" i="59" l="1"/>
  <c r="I12"/>
  <c r="J12"/>
  <c r="K12"/>
  <c r="H13"/>
  <c r="I13"/>
  <c r="J13"/>
  <c r="K13"/>
  <c r="H14"/>
  <c r="I14"/>
  <c r="J14"/>
  <c r="K14"/>
  <c r="H15"/>
  <c r="I15"/>
  <c r="J15"/>
  <c r="K15"/>
  <c r="H16"/>
  <c r="I16"/>
  <c r="J16"/>
  <c r="K16"/>
  <c r="H17"/>
  <c r="I17"/>
  <c r="J17"/>
  <c r="K17"/>
  <c r="H18"/>
  <c r="I18"/>
  <c r="J18"/>
  <c r="K18"/>
  <c r="H19"/>
  <c r="I19"/>
  <c r="J19"/>
  <c r="K19"/>
  <c r="H20"/>
  <c r="I20"/>
  <c r="J20"/>
  <c r="K20"/>
  <c r="H21"/>
  <c r="I21"/>
  <c r="J21"/>
  <c r="K21"/>
  <c r="H22"/>
  <c r="I22"/>
  <c r="J22"/>
  <c r="K22"/>
  <c r="H23"/>
  <c r="I23"/>
  <c r="J23"/>
  <c r="K23"/>
  <c r="H24"/>
  <c r="I24"/>
  <c r="J24"/>
  <c r="K24"/>
  <c r="H25"/>
  <c r="I25"/>
  <c r="J25"/>
  <c r="K25"/>
  <c r="H26"/>
  <c r="I26"/>
  <c r="J26"/>
  <c r="K26"/>
  <c r="H27"/>
  <c r="I27"/>
  <c r="J27"/>
  <c r="K27"/>
  <c r="H28"/>
  <c r="I28"/>
  <c r="J28"/>
  <c r="K28"/>
  <c r="H29"/>
  <c r="I29"/>
  <c r="J29"/>
  <c r="K29"/>
  <c r="H30"/>
  <c r="I30"/>
  <c r="J30"/>
  <c r="K30"/>
  <c r="H31"/>
  <c r="I31"/>
  <c r="J31"/>
  <c r="K31"/>
  <c r="H32"/>
  <c r="I32"/>
  <c r="J32"/>
  <c r="K32"/>
  <c r="H33"/>
  <c r="I33"/>
  <c r="J33"/>
  <c r="K33"/>
  <c r="H34"/>
  <c r="I34"/>
  <c r="J34"/>
  <c r="K34"/>
  <c r="H35"/>
  <c r="I35"/>
  <c r="J35"/>
  <c r="K35"/>
  <c r="H36"/>
  <c r="I36"/>
  <c r="J36"/>
  <c r="K36"/>
  <c r="H37"/>
  <c r="I37"/>
  <c r="J37"/>
  <c r="K37"/>
  <c r="H38"/>
  <c r="I38"/>
  <c r="J38"/>
  <c r="K38"/>
  <c r="H39"/>
  <c r="I39"/>
  <c r="J39"/>
  <c r="K39"/>
  <c r="H40"/>
  <c r="I40"/>
  <c r="J40"/>
  <c r="K40"/>
  <c r="K11"/>
  <c r="J11"/>
  <c r="I11"/>
  <c r="H11"/>
  <c r="H12" i="58"/>
  <c r="I12"/>
  <c r="J12"/>
  <c r="K12"/>
  <c r="H13"/>
  <c r="I13"/>
  <c r="J13"/>
  <c r="K13"/>
  <c r="H14"/>
  <c r="I14"/>
  <c r="J14"/>
  <c r="K14"/>
  <c r="H15"/>
  <c r="I15"/>
  <c r="J15"/>
  <c r="K15"/>
  <c r="H16"/>
  <c r="I16"/>
  <c r="J16"/>
  <c r="K16"/>
  <c r="H17"/>
  <c r="I17"/>
  <c r="J17"/>
  <c r="K17"/>
  <c r="H18"/>
  <c r="I18"/>
  <c r="J18"/>
  <c r="K18"/>
  <c r="H19"/>
  <c r="I19"/>
  <c r="J19"/>
  <c r="K19"/>
  <c r="H20"/>
  <c r="I20"/>
  <c r="J20"/>
  <c r="K20"/>
  <c r="H21"/>
  <c r="I21"/>
  <c r="J21"/>
  <c r="K21"/>
  <c r="H22"/>
  <c r="I22"/>
  <c r="J22"/>
  <c r="K22"/>
  <c r="H23"/>
  <c r="I23"/>
  <c r="J23"/>
  <c r="K23"/>
  <c r="H24"/>
  <c r="I24"/>
  <c r="J24"/>
  <c r="K24"/>
  <c r="H25"/>
  <c r="I25"/>
  <c r="J25"/>
  <c r="K25"/>
  <c r="H26"/>
  <c r="I26"/>
  <c r="J26"/>
  <c r="K26"/>
  <c r="H27"/>
  <c r="I27"/>
  <c r="J27"/>
  <c r="K27"/>
  <c r="H28"/>
  <c r="I28"/>
  <c r="J28"/>
  <c r="K28"/>
  <c r="H29"/>
  <c r="I29"/>
  <c r="J29"/>
  <c r="K29"/>
  <c r="H30"/>
  <c r="I30"/>
  <c r="J30"/>
  <c r="K30"/>
  <c r="H31"/>
  <c r="I31"/>
  <c r="J31"/>
  <c r="K31"/>
  <c r="H32"/>
  <c r="I32"/>
  <c r="J32"/>
  <c r="K32"/>
  <c r="H33"/>
  <c r="I33"/>
  <c r="J33"/>
  <c r="K33"/>
  <c r="H34"/>
  <c r="I34"/>
  <c r="J34"/>
  <c r="K34"/>
  <c r="H35"/>
  <c r="I35"/>
  <c r="J35"/>
  <c r="K35"/>
  <c r="H36"/>
  <c r="I36"/>
  <c r="J36"/>
  <c r="K36"/>
  <c r="H37"/>
  <c r="I37"/>
  <c r="J37"/>
  <c r="K37"/>
  <c r="H38"/>
  <c r="I38"/>
  <c r="J38"/>
  <c r="K38"/>
  <c r="H39"/>
  <c r="I39"/>
  <c r="J39"/>
  <c r="K39"/>
  <c r="H40"/>
  <c r="I40"/>
  <c r="J40"/>
  <c r="K40"/>
  <c r="K11"/>
  <c r="J11"/>
  <c r="I11"/>
  <c r="H11"/>
  <c r="H13" i="1"/>
  <c r="I13"/>
  <c r="J13"/>
  <c r="K13"/>
  <c r="H14"/>
  <c r="I14"/>
  <c r="J14"/>
  <c r="K14"/>
  <c r="H15"/>
  <c r="I15"/>
  <c r="J15"/>
  <c r="K15"/>
  <c r="H16"/>
  <c r="I16"/>
  <c r="J16"/>
  <c r="K16"/>
  <c r="H17"/>
  <c r="I17"/>
  <c r="J17"/>
  <c r="K17"/>
  <c r="H18"/>
  <c r="I18"/>
  <c r="J18"/>
  <c r="K18"/>
  <c r="H19"/>
  <c r="I19"/>
  <c r="J19"/>
  <c r="K19"/>
  <c r="H20"/>
  <c r="I20"/>
  <c r="J20"/>
  <c r="K20"/>
  <c r="H21"/>
  <c r="I21"/>
  <c r="J21"/>
  <c r="K21"/>
  <c r="H22"/>
  <c r="I22"/>
  <c r="J22"/>
  <c r="K22"/>
  <c r="H23"/>
  <c r="I23"/>
  <c r="J23"/>
  <c r="K23"/>
  <c r="H24"/>
  <c r="I24"/>
  <c r="J24"/>
  <c r="K24"/>
  <c r="H25"/>
  <c r="I25"/>
  <c r="J25"/>
  <c r="K25"/>
  <c r="H26"/>
  <c r="I26"/>
  <c r="J26"/>
  <c r="K26"/>
  <c r="H27"/>
  <c r="I27"/>
  <c r="J27"/>
  <c r="K27"/>
  <c r="H28"/>
  <c r="I28"/>
  <c r="J28"/>
  <c r="K28"/>
  <c r="H29"/>
  <c r="I29"/>
  <c r="J29"/>
  <c r="K29"/>
  <c r="H30"/>
  <c r="I30"/>
  <c r="J30"/>
  <c r="K30"/>
  <c r="H31"/>
  <c r="I31"/>
  <c r="J31"/>
  <c r="K31"/>
  <c r="H32"/>
  <c r="I32"/>
  <c r="J32"/>
  <c r="K32"/>
  <c r="H33"/>
  <c r="I33"/>
  <c r="J33"/>
  <c r="K33"/>
  <c r="H34"/>
  <c r="I34"/>
  <c r="J34"/>
  <c r="K34"/>
  <c r="H35"/>
  <c r="I35"/>
  <c r="J35"/>
  <c r="K35"/>
  <c r="H36"/>
  <c r="I36"/>
  <c r="J36"/>
  <c r="K36"/>
  <c r="H37"/>
  <c r="I37"/>
  <c r="J37"/>
  <c r="K37"/>
  <c r="H38"/>
  <c r="I38"/>
  <c r="J38"/>
  <c r="K38"/>
  <c r="H39"/>
  <c r="I39"/>
  <c r="J39"/>
  <c r="K39"/>
  <c r="H40"/>
  <c r="I40"/>
  <c r="J40"/>
  <c r="K40"/>
  <c r="H41"/>
  <c r="I41"/>
  <c r="J41"/>
  <c r="K41"/>
  <c r="K12"/>
  <c r="J12"/>
  <c r="I12"/>
  <c r="H12"/>
  <c r="L39" i="59" l="1"/>
  <c r="L37"/>
  <c r="L36"/>
  <c r="L33"/>
  <c r="L31"/>
  <c r="L23"/>
  <c r="L22"/>
  <c r="L20"/>
  <c r="L17"/>
  <c r="L15"/>
  <c r="L13"/>
  <c r="L12"/>
  <c r="L40"/>
  <c r="L35"/>
  <c r="L18"/>
  <c r="L27"/>
  <c r="L29"/>
  <c r="L26"/>
  <c r="L24"/>
  <c r="L11"/>
  <c r="L38"/>
  <c r="L34"/>
  <c r="L30"/>
  <c r="L25"/>
  <c r="L21"/>
  <c r="L16"/>
  <c r="L32"/>
  <c r="L28"/>
  <c r="L19"/>
  <c r="L14"/>
  <c r="H9" i="100"/>
  <c r="I9" s="1"/>
  <c r="H10"/>
  <c r="I10" s="1"/>
  <c r="H11"/>
  <c r="I11" s="1"/>
  <c r="H12"/>
  <c r="I12" s="1"/>
  <c r="H13"/>
  <c r="I13" s="1"/>
  <c r="H14"/>
  <c r="I14" s="1"/>
  <c r="H15"/>
  <c r="I15" s="1"/>
  <c r="H16"/>
  <c r="I16" s="1"/>
  <c r="H17"/>
  <c r="I17" s="1"/>
  <c r="H18"/>
  <c r="I18" s="1"/>
  <c r="H19"/>
  <c r="I19" s="1"/>
  <c r="H20"/>
  <c r="I20" s="1"/>
  <c r="H21"/>
  <c r="I21" s="1"/>
  <c r="H22"/>
  <c r="I22" s="1"/>
  <c r="H23"/>
  <c r="I23" s="1"/>
  <c r="H24"/>
  <c r="I24" s="1"/>
  <c r="H25"/>
  <c r="I25" s="1"/>
  <c r="H26"/>
  <c r="I26" s="1"/>
  <c r="H27"/>
  <c r="I27" s="1"/>
  <c r="H28"/>
  <c r="I28" s="1"/>
  <c r="H29"/>
  <c r="I29" s="1"/>
  <c r="H30"/>
  <c r="I30" s="1"/>
  <c r="H31"/>
  <c r="I31" s="1"/>
  <c r="H32"/>
  <c r="I32" s="1"/>
  <c r="H33"/>
  <c r="I33" s="1"/>
  <c r="H34"/>
  <c r="I34" s="1"/>
  <c r="H35"/>
  <c r="I35" s="1"/>
  <c r="H36"/>
  <c r="I36" s="1"/>
  <c r="H37"/>
  <c r="I37" s="1"/>
  <c r="H38"/>
  <c r="I38" s="1"/>
  <c r="G11" i="60" l="1"/>
  <c r="G12"/>
  <c r="G13"/>
  <c r="G14"/>
  <c r="G15"/>
  <c r="G16"/>
  <c r="G17"/>
  <c r="G18"/>
  <c r="G19"/>
  <c r="G20"/>
  <c r="G21"/>
  <c r="G22"/>
  <c r="G23"/>
  <c r="G24"/>
  <c r="G25"/>
  <c r="G26"/>
  <c r="G27"/>
  <c r="G28"/>
  <c r="G29"/>
  <c r="G30"/>
  <c r="G31"/>
  <c r="G32"/>
  <c r="G33"/>
  <c r="G34"/>
  <c r="G35"/>
  <c r="G36"/>
  <c r="G37"/>
  <c r="G38"/>
  <c r="G39"/>
  <c r="G40"/>
  <c r="J22" i="152" l="1"/>
  <c r="I22"/>
  <c r="G22"/>
  <c r="H14"/>
  <c r="H15"/>
  <c r="H16"/>
  <c r="H17"/>
  <c r="H18"/>
  <c r="H19"/>
  <c r="H20"/>
  <c r="H21"/>
  <c r="H13"/>
  <c r="H22" l="1"/>
  <c r="E22"/>
  <c r="D14"/>
  <c r="F14" s="1"/>
  <c r="D15"/>
  <c r="F15" s="1"/>
  <c r="D16"/>
  <c r="F16" s="1"/>
  <c r="D17"/>
  <c r="F17" s="1"/>
  <c r="D18"/>
  <c r="F18" s="1"/>
  <c r="D19"/>
  <c r="F19" s="1"/>
  <c r="D20"/>
  <c r="F20" s="1"/>
  <c r="D21"/>
  <c r="F21" s="1"/>
  <c r="D13"/>
  <c r="F13" s="1"/>
  <c r="C22"/>
  <c r="F22" l="1"/>
  <c r="D22"/>
  <c r="E15" i="88" l="1"/>
  <c r="F15"/>
  <c r="E16"/>
  <c r="F16"/>
  <c r="E17"/>
  <c r="F17"/>
  <c r="E18"/>
  <c r="F18"/>
  <c r="E19"/>
  <c r="F19"/>
  <c r="E20"/>
  <c r="F20"/>
  <c r="E21"/>
  <c r="F21"/>
  <c r="E22"/>
  <c r="F22"/>
  <c r="E23"/>
  <c r="F23"/>
  <c r="E24"/>
  <c r="F24"/>
  <c r="E25"/>
  <c r="F25"/>
  <c r="E26"/>
  <c r="F26"/>
  <c r="E27"/>
  <c r="F27"/>
  <c r="E28"/>
  <c r="F28"/>
  <c r="E29"/>
  <c r="F29"/>
  <c r="E30"/>
  <c r="F30"/>
  <c r="E31"/>
  <c r="F31"/>
  <c r="E32"/>
  <c r="F32"/>
  <c r="E33"/>
  <c r="F33"/>
  <c r="E34"/>
  <c r="F34"/>
  <c r="E35"/>
  <c r="F35"/>
  <c r="E36"/>
  <c r="F36"/>
  <c r="E37"/>
  <c r="F37"/>
  <c r="E38"/>
  <c r="F38"/>
  <c r="E39"/>
  <c r="F39"/>
  <c r="E40"/>
  <c r="F40"/>
  <c r="E41"/>
  <c r="F41"/>
  <c r="E42"/>
  <c r="F42"/>
  <c r="E43"/>
  <c r="F43"/>
  <c r="F14"/>
  <c r="E14"/>
  <c r="Q38" i="60" l="1"/>
  <c r="J17" i="96" l="1"/>
  <c r="J18"/>
  <c r="J19"/>
  <c r="J20"/>
  <c r="J16"/>
  <c r="G42" i="16" l="1"/>
  <c r="Q24" i="151" l="1"/>
  <c r="P24"/>
  <c r="O24"/>
  <c r="N24"/>
  <c r="M24"/>
  <c r="L24"/>
  <c r="H24"/>
  <c r="G24"/>
  <c r="F24"/>
  <c r="E24"/>
  <c r="D24"/>
  <c r="C24"/>
  <c r="K21"/>
  <c r="W21" s="1"/>
  <c r="J21"/>
  <c r="V21" s="1"/>
  <c r="I21"/>
  <c r="U21" s="1"/>
  <c r="K20"/>
  <c r="W20" s="1"/>
  <c r="J20"/>
  <c r="V20" s="1"/>
  <c r="I20"/>
  <c r="U20" s="1"/>
  <c r="K19"/>
  <c r="W19" s="1"/>
  <c r="J19"/>
  <c r="V19" s="1"/>
  <c r="I19"/>
  <c r="U19" s="1"/>
  <c r="K18"/>
  <c r="W18" s="1"/>
  <c r="J18"/>
  <c r="I18"/>
  <c r="U18" s="1"/>
  <c r="T17"/>
  <c r="S17"/>
  <c r="R17"/>
  <c r="K17"/>
  <c r="W17" s="1"/>
  <c r="J17"/>
  <c r="I17"/>
  <c r="T16"/>
  <c r="S16"/>
  <c r="R16"/>
  <c r="K16"/>
  <c r="J16"/>
  <c r="I16"/>
  <c r="T15"/>
  <c r="S15"/>
  <c r="R15"/>
  <c r="U15" s="1"/>
  <c r="K15"/>
  <c r="J15"/>
  <c r="T14"/>
  <c r="S14"/>
  <c r="R14"/>
  <c r="K14"/>
  <c r="J14"/>
  <c r="T13"/>
  <c r="S13"/>
  <c r="R13"/>
  <c r="K13"/>
  <c r="J13"/>
  <c r="I13"/>
  <c r="Q41" i="87"/>
  <c r="R41" i="129"/>
  <c r="R40" i="29"/>
  <c r="U17" i="151" l="1"/>
  <c r="U13"/>
  <c r="V15"/>
  <c r="V14"/>
  <c r="R24"/>
  <c r="K24"/>
  <c r="W16"/>
  <c r="V16"/>
  <c r="W13"/>
  <c r="S24"/>
  <c r="W14"/>
  <c r="U16"/>
  <c r="V17"/>
  <c r="J24"/>
  <c r="W15"/>
  <c r="V13"/>
  <c r="U14"/>
  <c r="V18"/>
  <c r="I24"/>
  <c r="T24"/>
  <c r="W24" l="1"/>
  <c r="U24"/>
  <c r="V24"/>
  <c r="G23" i="109"/>
  <c r="G24"/>
  <c r="G25"/>
  <c r="G26"/>
  <c r="G27"/>
  <c r="G28"/>
  <c r="G29"/>
  <c r="G30"/>
  <c r="G31"/>
  <c r="G32"/>
  <c r="G33"/>
  <c r="G34"/>
  <c r="G35"/>
  <c r="G36"/>
  <c r="G37"/>
  <c r="G38"/>
  <c r="G22"/>
  <c r="L34" i="47" l="1"/>
  <c r="L12" i="58" l="1"/>
  <c r="L13"/>
  <c r="L14"/>
  <c r="L15"/>
  <c r="L16"/>
  <c r="L17"/>
  <c r="L18"/>
  <c r="L19"/>
  <c r="L20"/>
  <c r="L21"/>
  <c r="L22"/>
  <c r="L23"/>
  <c r="L24"/>
  <c r="L25"/>
  <c r="L26"/>
  <c r="L27"/>
  <c r="L28"/>
  <c r="L29"/>
  <c r="L30"/>
  <c r="L31"/>
  <c r="L32"/>
  <c r="L33"/>
  <c r="L34"/>
  <c r="L35"/>
  <c r="L36"/>
  <c r="L37"/>
  <c r="L38"/>
  <c r="L39"/>
  <c r="L40"/>
  <c r="L11"/>
  <c r="L12" i="65" l="1"/>
  <c r="L13"/>
  <c r="L14"/>
  <c r="L15"/>
  <c r="L16"/>
  <c r="L17"/>
  <c r="L18"/>
  <c r="L19"/>
  <c r="L20"/>
  <c r="L21"/>
  <c r="L22"/>
  <c r="L23"/>
  <c r="L24"/>
  <c r="L25"/>
  <c r="L26"/>
  <c r="L27"/>
  <c r="L28"/>
  <c r="L29"/>
  <c r="L30"/>
  <c r="L31"/>
  <c r="L32"/>
  <c r="L33"/>
  <c r="L34"/>
  <c r="L35"/>
  <c r="L36"/>
  <c r="L37"/>
  <c r="L38"/>
  <c r="L39"/>
  <c r="L40"/>
  <c r="L11"/>
  <c r="F25" i="62" l="1"/>
  <c r="F26"/>
  <c r="F27"/>
  <c r="F28"/>
  <c r="F29"/>
  <c r="F30"/>
  <c r="F31"/>
  <c r="F32"/>
  <c r="F33"/>
  <c r="F34"/>
  <c r="F35"/>
  <c r="F36"/>
  <c r="F37"/>
  <c r="F38"/>
  <c r="F39"/>
  <c r="F11"/>
  <c r="F12"/>
  <c r="F13"/>
  <c r="F14"/>
  <c r="F15"/>
  <c r="F16"/>
  <c r="F17"/>
  <c r="F18"/>
  <c r="F19"/>
  <c r="F20"/>
  <c r="F21"/>
  <c r="F22"/>
  <c r="F23"/>
  <c r="F24"/>
  <c r="G12" i="129"/>
  <c r="G13"/>
  <c r="G14"/>
  <c r="G15"/>
  <c r="G16"/>
  <c r="G17"/>
  <c r="G18"/>
  <c r="G19"/>
  <c r="G20"/>
  <c r="G21"/>
  <c r="G22"/>
  <c r="G23"/>
  <c r="G24"/>
  <c r="G25"/>
  <c r="G26"/>
  <c r="G27"/>
  <c r="G28"/>
  <c r="G29"/>
  <c r="G30"/>
  <c r="G31"/>
  <c r="G32"/>
  <c r="G33"/>
  <c r="G34"/>
  <c r="G35"/>
  <c r="G36"/>
  <c r="G37"/>
  <c r="G38"/>
  <c r="G39"/>
  <c r="G40"/>
  <c r="G11"/>
  <c r="E41" i="101"/>
  <c r="F41"/>
  <c r="G41"/>
  <c r="H41"/>
  <c r="I41"/>
  <c r="J41"/>
  <c r="K41"/>
  <c r="L41"/>
  <c r="M41"/>
  <c r="N41"/>
  <c r="O41"/>
  <c r="P41"/>
  <c r="C41"/>
  <c r="D41"/>
  <c r="H11" i="105"/>
  <c r="J11" s="1"/>
  <c r="H12"/>
  <c r="J12" s="1"/>
  <c r="H13"/>
  <c r="J13" s="1"/>
  <c r="H14"/>
  <c r="J14" s="1"/>
  <c r="H16"/>
  <c r="J16" s="1"/>
  <c r="H17"/>
  <c r="J17" s="1"/>
  <c r="H18"/>
  <c r="J18" s="1"/>
  <c r="H20"/>
  <c r="J20" s="1"/>
  <c r="H21"/>
  <c r="J21" s="1"/>
  <c r="H22"/>
  <c r="J22" s="1"/>
  <c r="H23"/>
  <c r="J23" s="1"/>
  <c r="H24"/>
  <c r="J24" s="1"/>
  <c r="H25"/>
  <c r="J25" s="1"/>
  <c r="H28"/>
  <c r="J28" s="1"/>
  <c r="H29"/>
  <c r="J29" s="1"/>
  <c r="H30"/>
  <c r="J30" s="1"/>
  <c r="H31"/>
  <c r="J31" s="1"/>
  <c r="H32"/>
  <c r="J32" s="1"/>
  <c r="H33"/>
  <c r="J33" s="1"/>
  <c r="H35"/>
  <c r="J35" s="1"/>
  <c r="H36"/>
  <c r="J36" s="1"/>
  <c r="H37"/>
  <c r="J37" s="1"/>
  <c r="H9"/>
  <c r="J9" s="1"/>
  <c r="G41" i="129" l="1"/>
  <c r="J39" i="105"/>
  <c r="C41" i="93"/>
  <c r="N9" i="124"/>
  <c r="K9"/>
  <c r="J9"/>
  <c r="C41" i="47"/>
  <c r="D41"/>
  <c r="E41"/>
  <c r="F41"/>
  <c r="G12"/>
  <c r="G13"/>
  <c r="G14"/>
  <c r="G15"/>
  <c r="G16"/>
  <c r="G17"/>
  <c r="G18"/>
  <c r="G19"/>
  <c r="G20"/>
  <c r="G21"/>
  <c r="C41" i="60"/>
  <c r="D41"/>
  <c r="E41"/>
  <c r="F41"/>
  <c r="F40" i="29" s="1"/>
  <c r="F35" i="66" l="1"/>
  <c r="D35"/>
  <c r="G38" i="146" l="1"/>
  <c r="H38"/>
  <c r="E38"/>
  <c r="F38"/>
  <c r="D38"/>
  <c r="D11" i="148" l="1"/>
  <c r="E11" s="1"/>
  <c r="D12"/>
  <c r="F12" s="1"/>
  <c r="D13"/>
  <c r="F13" s="1"/>
  <c r="D14"/>
  <c r="E14" s="1"/>
  <c r="D15"/>
  <c r="F15" s="1"/>
  <c r="D16"/>
  <c r="F16" s="1"/>
  <c r="D17"/>
  <c r="E17" s="1"/>
  <c r="D18"/>
  <c r="F18" s="1"/>
  <c r="D19"/>
  <c r="F19" s="1"/>
  <c r="D20"/>
  <c r="E20" s="1"/>
  <c r="D21"/>
  <c r="F21" s="1"/>
  <c r="D22"/>
  <c r="F22" s="1"/>
  <c r="D23"/>
  <c r="E23" s="1"/>
  <c r="D24"/>
  <c r="F24" s="1"/>
  <c r="D25"/>
  <c r="F25" s="1"/>
  <c r="D26"/>
  <c r="E26" s="1"/>
  <c r="D27"/>
  <c r="F27" s="1"/>
  <c r="D28"/>
  <c r="F28" s="1"/>
  <c r="D29"/>
  <c r="F29" s="1"/>
  <c r="D30"/>
  <c r="F30" s="1"/>
  <c r="D31"/>
  <c r="E31" s="1"/>
  <c r="D32"/>
  <c r="F32" s="1"/>
  <c r="D33"/>
  <c r="F33" s="1"/>
  <c r="D34"/>
  <c r="E34" s="1"/>
  <c r="D35"/>
  <c r="F35" s="1"/>
  <c r="D36"/>
  <c r="F36" s="1"/>
  <c r="D37"/>
  <c r="F37" s="1"/>
  <c r="D38"/>
  <c r="F38" s="1"/>
  <c r="D39"/>
  <c r="E39" s="1"/>
  <c r="D10"/>
  <c r="F10" s="1"/>
  <c r="C40"/>
  <c r="E10" l="1"/>
  <c r="G10" s="1"/>
  <c r="F39"/>
  <c r="G39" s="1"/>
  <c r="E36"/>
  <c r="G36" s="1"/>
  <c r="F34"/>
  <c r="G34" s="1"/>
  <c r="E33"/>
  <c r="G33" s="1"/>
  <c r="F31"/>
  <c r="G31" s="1"/>
  <c r="E28"/>
  <c r="G28" s="1"/>
  <c r="F26"/>
  <c r="G26" s="1"/>
  <c r="E25"/>
  <c r="G25" s="1"/>
  <c r="F23"/>
  <c r="G23" s="1"/>
  <c r="E22"/>
  <c r="G22" s="1"/>
  <c r="F20"/>
  <c r="G20" s="1"/>
  <c r="F17"/>
  <c r="G17" s="1"/>
  <c r="E16"/>
  <c r="G16" s="1"/>
  <c r="F14"/>
  <c r="G14" s="1"/>
  <c r="F11"/>
  <c r="G11" s="1"/>
  <c r="D40"/>
  <c r="E38"/>
  <c r="G38" s="1"/>
  <c r="E35"/>
  <c r="G35" s="1"/>
  <c r="E30"/>
  <c r="G30" s="1"/>
  <c r="E27"/>
  <c r="G27" s="1"/>
  <c r="E24"/>
  <c r="G24" s="1"/>
  <c r="E19"/>
  <c r="G19" s="1"/>
  <c r="E15"/>
  <c r="G15" s="1"/>
  <c r="E13"/>
  <c r="G13" s="1"/>
  <c r="E37"/>
  <c r="G37" s="1"/>
  <c r="E32"/>
  <c r="G32" s="1"/>
  <c r="E29"/>
  <c r="G29" s="1"/>
  <c r="E21"/>
  <c r="G21" s="1"/>
  <c r="E18"/>
  <c r="G18" s="1"/>
  <c r="E12"/>
  <c r="G12" s="1"/>
  <c r="G11" i="59"/>
  <c r="G15"/>
  <c r="M15" s="1"/>
  <c r="G12"/>
  <c r="M12" s="1"/>
  <c r="G13"/>
  <c r="M13" s="1"/>
  <c r="G14"/>
  <c r="G16"/>
  <c r="M16" s="1"/>
  <c r="G17"/>
  <c r="M17" s="1"/>
  <c r="G18"/>
  <c r="M18" s="1"/>
  <c r="G19"/>
  <c r="G20"/>
  <c r="G21"/>
  <c r="G22"/>
  <c r="G23"/>
  <c r="G24"/>
  <c r="G25"/>
  <c r="G26"/>
  <c r="G27"/>
  <c r="G28"/>
  <c r="G29"/>
  <c r="G30"/>
  <c r="G31"/>
  <c r="G32"/>
  <c r="G33"/>
  <c r="G34"/>
  <c r="G35"/>
  <c r="G36"/>
  <c r="G37"/>
  <c r="G38"/>
  <c r="G39"/>
  <c r="G40"/>
  <c r="G15" i="58"/>
  <c r="M15" s="1"/>
  <c r="G12"/>
  <c r="M12" s="1"/>
  <c r="G13"/>
  <c r="M13" s="1"/>
  <c r="G14"/>
  <c r="M14" s="1"/>
  <c r="G16"/>
  <c r="M16" s="1"/>
  <c r="G17"/>
  <c r="G18"/>
  <c r="G19"/>
  <c r="G20"/>
  <c r="G21"/>
  <c r="G22"/>
  <c r="G23"/>
  <c r="G24"/>
  <c r="G25"/>
  <c r="G26"/>
  <c r="G27"/>
  <c r="G28"/>
  <c r="G29"/>
  <c r="G30"/>
  <c r="G31"/>
  <c r="G32"/>
  <c r="G33"/>
  <c r="G34"/>
  <c r="G35"/>
  <c r="G36"/>
  <c r="G37"/>
  <c r="G38"/>
  <c r="G39"/>
  <c r="G40"/>
  <c r="G11"/>
  <c r="L13" i="1"/>
  <c r="L14"/>
  <c r="L15"/>
  <c r="L16"/>
  <c r="L17"/>
  <c r="L18"/>
  <c r="L19"/>
  <c r="L20"/>
  <c r="L21"/>
  <c r="L22"/>
  <c r="L23"/>
  <c r="L24"/>
  <c r="L25"/>
  <c r="L26"/>
  <c r="L27"/>
  <c r="L28"/>
  <c r="L29"/>
  <c r="L30"/>
  <c r="L31"/>
  <c r="L32"/>
  <c r="L33"/>
  <c r="L34"/>
  <c r="L35"/>
  <c r="L36"/>
  <c r="L37"/>
  <c r="L38"/>
  <c r="L39"/>
  <c r="L40"/>
  <c r="L41"/>
  <c r="L12"/>
  <c r="M19" i="59" l="1"/>
  <c r="M14"/>
  <c r="G40" i="148"/>
  <c r="E40"/>
  <c r="F40"/>
  <c r="G12" i="1"/>
  <c r="G16"/>
  <c r="G13"/>
  <c r="G14"/>
  <c r="G15"/>
  <c r="G17"/>
  <c r="G18"/>
  <c r="G19"/>
  <c r="G20"/>
  <c r="G21"/>
  <c r="G22"/>
  <c r="G23"/>
  <c r="G24"/>
  <c r="G25"/>
  <c r="G26"/>
  <c r="G27"/>
  <c r="G28"/>
  <c r="G29"/>
  <c r="G30"/>
  <c r="G31"/>
  <c r="G32"/>
  <c r="G33"/>
  <c r="G34"/>
  <c r="G35"/>
  <c r="G36"/>
  <c r="G37"/>
  <c r="G38"/>
  <c r="G39"/>
  <c r="G40"/>
  <c r="G41"/>
  <c r="O42" i="150" l="1"/>
  <c r="K42"/>
  <c r="G42"/>
  <c r="C42"/>
  <c r="S41"/>
  <c r="Q41"/>
  <c r="P41"/>
  <c r="M41"/>
  <c r="L41"/>
  <c r="I41"/>
  <c r="H41"/>
  <c r="J41" s="1"/>
  <c r="E41"/>
  <c r="D41"/>
  <c r="S40"/>
  <c r="Q40"/>
  <c r="P40"/>
  <c r="M40"/>
  <c r="L40"/>
  <c r="I40"/>
  <c r="H40"/>
  <c r="E40"/>
  <c r="D40"/>
  <c r="F40" s="1"/>
  <c r="S39"/>
  <c r="Q39"/>
  <c r="P39"/>
  <c r="M39"/>
  <c r="L39"/>
  <c r="I39"/>
  <c r="H39"/>
  <c r="E39"/>
  <c r="D39"/>
  <c r="S38"/>
  <c r="Q38"/>
  <c r="P38"/>
  <c r="M38"/>
  <c r="L38"/>
  <c r="N38" s="1"/>
  <c r="I38"/>
  <c r="H38"/>
  <c r="E38"/>
  <c r="D38"/>
  <c r="F38" s="1"/>
  <c r="S37"/>
  <c r="Q37"/>
  <c r="P37"/>
  <c r="M37"/>
  <c r="L37"/>
  <c r="I37"/>
  <c r="H37"/>
  <c r="E37"/>
  <c r="D37"/>
  <c r="S36"/>
  <c r="Q36"/>
  <c r="P36"/>
  <c r="M36"/>
  <c r="L36"/>
  <c r="N36" s="1"/>
  <c r="I36"/>
  <c r="H36"/>
  <c r="E36"/>
  <c r="D36"/>
  <c r="F36" s="1"/>
  <c r="S35"/>
  <c r="Q35"/>
  <c r="P35"/>
  <c r="M35"/>
  <c r="L35"/>
  <c r="I35"/>
  <c r="H35"/>
  <c r="E35"/>
  <c r="D35"/>
  <c r="S34"/>
  <c r="Q34"/>
  <c r="P34"/>
  <c r="M34"/>
  <c r="L34"/>
  <c r="N34" s="1"/>
  <c r="I34"/>
  <c r="H34"/>
  <c r="E34"/>
  <c r="D34"/>
  <c r="F34" s="1"/>
  <c r="S33"/>
  <c r="Q33"/>
  <c r="P33"/>
  <c r="M33"/>
  <c r="L33"/>
  <c r="I33"/>
  <c r="H33"/>
  <c r="E33"/>
  <c r="D33"/>
  <c r="S32"/>
  <c r="Q32"/>
  <c r="P32"/>
  <c r="M32"/>
  <c r="L32"/>
  <c r="I32"/>
  <c r="H32"/>
  <c r="E32"/>
  <c r="D32"/>
  <c r="F32" s="1"/>
  <c r="S31"/>
  <c r="Q31"/>
  <c r="P31"/>
  <c r="M31"/>
  <c r="L31"/>
  <c r="I31"/>
  <c r="H31"/>
  <c r="E31"/>
  <c r="D31"/>
  <c r="S30"/>
  <c r="Q30"/>
  <c r="P30"/>
  <c r="M30"/>
  <c r="L30"/>
  <c r="N30" s="1"/>
  <c r="I30"/>
  <c r="H30"/>
  <c r="E30"/>
  <c r="D30"/>
  <c r="F30" s="1"/>
  <c r="S29"/>
  <c r="Q29"/>
  <c r="P29"/>
  <c r="M29"/>
  <c r="L29"/>
  <c r="I29"/>
  <c r="H29"/>
  <c r="E29"/>
  <c r="D29"/>
  <c r="S28"/>
  <c r="Q28"/>
  <c r="P28"/>
  <c r="M28"/>
  <c r="L28"/>
  <c r="I28"/>
  <c r="H28"/>
  <c r="E28"/>
  <c r="D28"/>
  <c r="S27"/>
  <c r="Q27"/>
  <c r="P27"/>
  <c r="M27"/>
  <c r="L27"/>
  <c r="I27"/>
  <c r="H27"/>
  <c r="E27"/>
  <c r="D27"/>
  <c r="S26"/>
  <c r="Q26"/>
  <c r="P26"/>
  <c r="M26"/>
  <c r="L26"/>
  <c r="I26"/>
  <c r="H26"/>
  <c r="E26"/>
  <c r="D26"/>
  <c r="S25"/>
  <c r="Q25"/>
  <c r="P25"/>
  <c r="M25"/>
  <c r="L25"/>
  <c r="I25"/>
  <c r="H25"/>
  <c r="E25"/>
  <c r="D25"/>
  <c r="S24"/>
  <c r="Q24"/>
  <c r="P24"/>
  <c r="M24"/>
  <c r="L24"/>
  <c r="I24"/>
  <c r="H24"/>
  <c r="E24"/>
  <c r="D24"/>
  <c r="S23"/>
  <c r="Q23"/>
  <c r="P23"/>
  <c r="M23"/>
  <c r="L23"/>
  <c r="I23"/>
  <c r="H23"/>
  <c r="E23"/>
  <c r="D23"/>
  <c r="S22"/>
  <c r="Q22"/>
  <c r="P22"/>
  <c r="M22"/>
  <c r="L22"/>
  <c r="I22"/>
  <c r="H22"/>
  <c r="E22"/>
  <c r="D22"/>
  <c r="F22" s="1"/>
  <c r="S21"/>
  <c r="Q21"/>
  <c r="P21"/>
  <c r="M21"/>
  <c r="L21"/>
  <c r="I21"/>
  <c r="H21"/>
  <c r="E21"/>
  <c r="U21" s="1"/>
  <c r="D21"/>
  <c r="S20"/>
  <c r="Q20"/>
  <c r="P20"/>
  <c r="M20"/>
  <c r="L20"/>
  <c r="I20"/>
  <c r="H20"/>
  <c r="E20"/>
  <c r="D20"/>
  <c r="S19"/>
  <c r="Q19"/>
  <c r="P19"/>
  <c r="M19"/>
  <c r="L19"/>
  <c r="I19"/>
  <c r="H19"/>
  <c r="E19"/>
  <c r="D19"/>
  <c r="S18"/>
  <c r="Q18"/>
  <c r="P18"/>
  <c r="M18"/>
  <c r="L18"/>
  <c r="I18"/>
  <c r="H18"/>
  <c r="E18"/>
  <c r="D18"/>
  <c r="S17"/>
  <c r="Q17"/>
  <c r="P17"/>
  <c r="M17"/>
  <c r="L17"/>
  <c r="I17"/>
  <c r="H17"/>
  <c r="E17"/>
  <c r="U17" s="1"/>
  <c r="D17"/>
  <c r="S16"/>
  <c r="Q16"/>
  <c r="P16"/>
  <c r="M16"/>
  <c r="L16"/>
  <c r="I16"/>
  <c r="H16"/>
  <c r="E16"/>
  <c r="D16"/>
  <c r="S15"/>
  <c r="Q15"/>
  <c r="P15"/>
  <c r="M15"/>
  <c r="L15"/>
  <c r="I15"/>
  <c r="H15"/>
  <c r="E15"/>
  <c r="D15"/>
  <c r="S14"/>
  <c r="Q14"/>
  <c r="P14"/>
  <c r="M14"/>
  <c r="L14"/>
  <c r="I14"/>
  <c r="H14"/>
  <c r="E14"/>
  <c r="D14"/>
  <c r="S13"/>
  <c r="Q13"/>
  <c r="P13"/>
  <c r="M13"/>
  <c r="L13"/>
  <c r="I13"/>
  <c r="H13"/>
  <c r="E13"/>
  <c r="U13" s="1"/>
  <c r="D13"/>
  <c r="S12"/>
  <c r="Q12"/>
  <c r="P12"/>
  <c r="M12"/>
  <c r="L12"/>
  <c r="I12"/>
  <c r="H12"/>
  <c r="E12"/>
  <c r="D12"/>
  <c r="P13" i="147"/>
  <c r="Q13"/>
  <c r="R13" s="1"/>
  <c r="P14"/>
  <c r="Q14"/>
  <c r="P15"/>
  <c r="Q15"/>
  <c r="P16"/>
  <c r="Q16"/>
  <c r="P17"/>
  <c r="Q17"/>
  <c r="P18"/>
  <c r="Q18"/>
  <c r="P19"/>
  <c r="Q19"/>
  <c r="P20"/>
  <c r="Q20"/>
  <c r="P21"/>
  <c r="Q21"/>
  <c r="P22"/>
  <c r="Q22"/>
  <c r="P23"/>
  <c r="Q23"/>
  <c r="P24"/>
  <c r="Q24"/>
  <c r="P25"/>
  <c r="Q25"/>
  <c r="P26"/>
  <c r="Q26"/>
  <c r="P27"/>
  <c r="Q27"/>
  <c r="P28"/>
  <c r="Q28"/>
  <c r="P29"/>
  <c r="Q29"/>
  <c r="P30"/>
  <c r="Q30"/>
  <c r="P31"/>
  <c r="Q31"/>
  <c r="R31" s="1"/>
  <c r="P32"/>
  <c r="Q32"/>
  <c r="P33"/>
  <c r="Q33"/>
  <c r="P34"/>
  <c r="Q34"/>
  <c r="P35"/>
  <c r="Q35"/>
  <c r="P36"/>
  <c r="Q36"/>
  <c r="P37"/>
  <c r="Q37"/>
  <c r="P38"/>
  <c r="Q38"/>
  <c r="P39"/>
  <c r="Q39"/>
  <c r="P40"/>
  <c r="Q40"/>
  <c r="R40" s="1"/>
  <c r="P41"/>
  <c r="Q41"/>
  <c r="Q12"/>
  <c r="P12"/>
  <c r="L13"/>
  <c r="M13"/>
  <c r="L14"/>
  <c r="M14"/>
  <c r="L15"/>
  <c r="M15"/>
  <c r="L16"/>
  <c r="M16"/>
  <c r="L17"/>
  <c r="M17"/>
  <c r="L18"/>
  <c r="M18"/>
  <c r="L19"/>
  <c r="M19"/>
  <c r="L20"/>
  <c r="M20"/>
  <c r="L21"/>
  <c r="M21"/>
  <c r="L22"/>
  <c r="M22"/>
  <c r="L23"/>
  <c r="M23"/>
  <c r="L24"/>
  <c r="M24"/>
  <c r="L25"/>
  <c r="M25"/>
  <c r="L26"/>
  <c r="M26"/>
  <c r="N26" s="1"/>
  <c r="L27"/>
  <c r="M27"/>
  <c r="L28"/>
  <c r="M28"/>
  <c r="N28" s="1"/>
  <c r="L29"/>
  <c r="M29"/>
  <c r="L30"/>
  <c r="M30"/>
  <c r="L31"/>
  <c r="M31"/>
  <c r="L32"/>
  <c r="M32"/>
  <c r="L33"/>
  <c r="M33"/>
  <c r="L34"/>
  <c r="M34"/>
  <c r="L35"/>
  <c r="M35"/>
  <c r="L36"/>
  <c r="M36"/>
  <c r="L37"/>
  <c r="M37"/>
  <c r="L38"/>
  <c r="M38"/>
  <c r="L39"/>
  <c r="M39"/>
  <c r="L40"/>
  <c r="M40"/>
  <c r="L41"/>
  <c r="M41"/>
  <c r="M12"/>
  <c r="L12"/>
  <c r="H13"/>
  <c r="I13"/>
  <c r="H14"/>
  <c r="I14"/>
  <c r="H15"/>
  <c r="I15"/>
  <c r="H16"/>
  <c r="I16"/>
  <c r="H17"/>
  <c r="I17"/>
  <c r="H18"/>
  <c r="I18"/>
  <c r="H19"/>
  <c r="I19"/>
  <c r="H20"/>
  <c r="I20"/>
  <c r="H21"/>
  <c r="I21"/>
  <c r="H22"/>
  <c r="I22"/>
  <c r="H23"/>
  <c r="I23"/>
  <c r="H24"/>
  <c r="I24"/>
  <c r="H25"/>
  <c r="I25"/>
  <c r="H26"/>
  <c r="I26"/>
  <c r="H27"/>
  <c r="I27"/>
  <c r="H28"/>
  <c r="I28"/>
  <c r="H29"/>
  <c r="I29"/>
  <c r="H30"/>
  <c r="I30"/>
  <c r="H31"/>
  <c r="I31"/>
  <c r="H32"/>
  <c r="I32"/>
  <c r="H33"/>
  <c r="I33"/>
  <c r="H34"/>
  <c r="I34"/>
  <c r="H35"/>
  <c r="I35"/>
  <c r="H36"/>
  <c r="J36" s="1"/>
  <c r="I36"/>
  <c r="H37"/>
  <c r="I37"/>
  <c r="H38"/>
  <c r="I38"/>
  <c r="H39"/>
  <c r="I39"/>
  <c r="H40"/>
  <c r="I40"/>
  <c r="H41"/>
  <c r="I41"/>
  <c r="I12"/>
  <c r="I42" s="1"/>
  <c r="H12"/>
  <c r="D13"/>
  <c r="T13" s="1"/>
  <c r="E13"/>
  <c r="D14"/>
  <c r="T14" s="1"/>
  <c r="E14"/>
  <c r="D15"/>
  <c r="F15" s="1"/>
  <c r="E15"/>
  <c r="D16"/>
  <c r="E16"/>
  <c r="D17"/>
  <c r="E17"/>
  <c r="D18"/>
  <c r="E18"/>
  <c r="D19"/>
  <c r="E19"/>
  <c r="D20"/>
  <c r="E20"/>
  <c r="F20" s="1"/>
  <c r="D21"/>
  <c r="E21"/>
  <c r="F21" s="1"/>
  <c r="D22"/>
  <c r="E22"/>
  <c r="D23"/>
  <c r="E23"/>
  <c r="F23" s="1"/>
  <c r="D24"/>
  <c r="E24"/>
  <c r="D25"/>
  <c r="E25"/>
  <c r="D26"/>
  <c r="E26"/>
  <c r="U26" s="1"/>
  <c r="D27"/>
  <c r="E27"/>
  <c r="D28"/>
  <c r="E28"/>
  <c r="D29"/>
  <c r="E29"/>
  <c r="D30"/>
  <c r="E30"/>
  <c r="D31"/>
  <c r="E31"/>
  <c r="D32"/>
  <c r="E32"/>
  <c r="F32" s="1"/>
  <c r="D33"/>
  <c r="E33"/>
  <c r="D34"/>
  <c r="E34"/>
  <c r="D35"/>
  <c r="E35"/>
  <c r="F35" s="1"/>
  <c r="D36"/>
  <c r="E36"/>
  <c r="D37"/>
  <c r="E37"/>
  <c r="D38"/>
  <c r="E38"/>
  <c r="D39"/>
  <c r="E39"/>
  <c r="D40"/>
  <c r="E40"/>
  <c r="D41"/>
  <c r="E41"/>
  <c r="U41" s="1"/>
  <c r="E12"/>
  <c r="D12"/>
  <c r="T20"/>
  <c r="T37"/>
  <c r="S13"/>
  <c r="S14"/>
  <c r="S15"/>
  <c r="S16"/>
  <c r="S17"/>
  <c r="S18"/>
  <c r="S19"/>
  <c r="S20"/>
  <c r="S21"/>
  <c r="S22"/>
  <c r="S23"/>
  <c r="S24"/>
  <c r="S25"/>
  <c r="S26"/>
  <c r="S27"/>
  <c r="S28"/>
  <c r="S29"/>
  <c r="S30"/>
  <c r="S31"/>
  <c r="S32"/>
  <c r="S33"/>
  <c r="S34"/>
  <c r="S35"/>
  <c r="S36"/>
  <c r="S37"/>
  <c r="S38"/>
  <c r="S39"/>
  <c r="S40"/>
  <c r="S41"/>
  <c r="S12"/>
  <c r="O42"/>
  <c r="K42"/>
  <c r="G42"/>
  <c r="C42"/>
  <c r="U40" l="1"/>
  <c r="U34"/>
  <c r="U16"/>
  <c r="U14"/>
  <c r="P42"/>
  <c r="U14" i="150"/>
  <c r="U18"/>
  <c r="U22"/>
  <c r="U39" i="147"/>
  <c r="U37"/>
  <c r="U33"/>
  <c r="U31"/>
  <c r="U19"/>
  <c r="U17"/>
  <c r="T38"/>
  <c r="T32"/>
  <c r="T30"/>
  <c r="T24"/>
  <c r="T22"/>
  <c r="T18"/>
  <c r="T16"/>
  <c r="N12"/>
  <c r="R34"/>
  <c r="R32"/>
  <c r="R22"/>
  <c r="R20"/>
  <c r="R16"/>
  <c r="T41"/>
  <c r="T25"/>
  <c r="T23"/>
  <c r="U15"/>
  <c r="J23"/>
  <c r="J13"/>
  <c r="N37"/>
  <c r="N25"/>
  <c r="F39"/>
  <c r="U27"/>
  <c r="N30"/>
  <c r="N22"/>
  <c r="V22" s="1"/>
  <c r="N16"/>
  <c r="S42"/>
  <c r="U36"/>
  <c r="U30"/>
  <c r="T15"/>
  <c r="J41"/>
  <c r="J33"/>
  <c r="J17"/>
  <c r="F29"/>
  <c r="F27"/>
  <c r="U29"/>
  <c r="N38"/>
  <c r="N20"/>
  <c r="R29"/>
  <c r="R19"/>
  <c r="U38"/>
  <c r="U22"/>
  <c r="U18"/>
  <c r="F13"/>
  <c r="J35"/>
  <c r="V35" s="1"/>
  <c r="J29"/>
  <c r="J21"/>
  <c r="J19"/>
  <c r="R38"/>
  <c r="T39"/>
  <c r="T29"/>
  <c r="F41"/>
  <c r="T40"/>
  <c r="F38"/>
  <c r="T26"/>
  <c r="U28"/>
  <c r="J26"/>
  <c r="J24"/>
  <c r="N41"/>
  <c r="N35"/>
  <c r="N33"/>
  <c r="V33" s="1"/>
  <c r="N31"/>
  <c r="N29"/>
  <c r="N19"/>
  <c r="N17"/>
  <c r="N15"/>
  <c r="R33"/>
  <c r="T28"/>
  <c r="R26"/>
  <c r="U23"/>
  <c r="U21"/>
  <c r="T17"/>
  <c r="D42"/>
  <c r="F36"/>
  <c r="F34"/>
  <c r="F30"/>
  <c r="F28"/>
  <c r="F26"/>
  <c r="F19"/>
  <c r="J39"/>
  <c r="V39" s="1"/>
  <c r="J37"/>
  <c r="V37" s="1"/>
  <c r="J31"/>
  <c r="J18"/>
  <c r="J16"/>
  <c r="N32"/>
  <c r="N27"/>
  <c r="N23"/>
  <c r="N21"/>
  <c r="Q42"/>
  <c r="R36"/>
  <c r="R27"/>
  <c r="R23"/>
  <c r="R18"/>
  <c r="I42" i="150"/>
  <c r="Q42"/>
  <c r="J13"/>
  <c r="R13"/>
  <c r="N15"/>
  <c r="R16"/>
  <c r="J17"/>
  <c r="N19"/>
  <c r="R20"/>
  <c r="J21"/>
  <c r="N23"/>
  <c r="J25"/>
  <c r="N27"/>
  <c r="J37"/>
  <c r="R40"/>
  <c r="T12" i="147"/>
  <c r="T36"/>
  <c r="T21"/>
  <c r="T19"/>
  <c r="L42"/>
  <c r="V29"/>
  <c r="T33"/>
  <c r="E42"/>
  <c r="V13"/>
  <c r="U12"/>
  <c r="T35"/>
  <c r="U24"/>
  <c r="U20"/>
  <c r="U13"/>
  <c r="F12"/>
  <c r="F33"/>
  <c r="F31"/>
  <c r="V31" s="1"/>
  <c r="F25"/>
  <c r="H42"/>
  <c r="J40"/>
  <c r="J34"/>
  <c r="J32"/>
  <c r="J27"/>
  <c r="J25"/>
  <c r="J15"/>
  <c r="M42"/>
  <c r="N40"/>
  <c r="N24"/>
  <c r="N18"/>
  <c r="V18" s="1"/>
  <c r="N13"/>
  <c r="R37"/>
  <c r="R35"/>
  <c r="R30"/>
  <c r="R28"/>
  <c r="R24"/>
  <c r="R17"/>
  <c r="E42" i="150"/>
  <c r="M42"/>
  <c r="N13"/>
  <c r="R18"/>
  <c r="J19"/>
  <c r="N21"/>
  <c r="J23"/>
  <c r="N25"/>
  <c r="R26"/>
  <c r="J27"/>
  <c r="J31"/>
  <c r="J35"/>
  <c r="J39"/>
  <c r="T34" i="147"/>
  <c r="U32"/>
  <c r="T31"/>
  <c r="U25"/>
  <c r="F18"/>
  <c r="J12"/>
  <c r="R12"/>
  <c r="V23"/>
  <c r="J15" i="150"/>
  <c r="U16"/>
  <c r="U20"/>
  <c r="N37"/>
  <c r="R25" i="147"/>
  <c r="R14"/>
  <c r="F12" i="150"/>
  <c r="N12"/>
  <c r="U15"/>
  <c r="N16"/>
  <c r="U19"/>
  <c r="F20"/>
  <c r="V20" s="1"/>
  <c r="N20"/>
  <c r="U23"/>
  <c r="F24"/>
  <c r="N24"/>
  <c r="F40" i="147"/>
  <c r="F37"/>
  <c r="F22"/>
  <c r="F17"/>
  <c r="F14"/>
  <c r="J28"/>
  <c r="J20"/>
  <c r="V20" s="1"/>
  <c r="N34"/>
  <c r="N14"/>
  <c r="R39"/>
  <c r="V27"/>
  <c r="R24" i="150"/>
  <c r="R28"/>
  <c r="J29"/>
  <c r="J33"/>
  <c r="U35" i="147"/>
  <c r="T27"/>
  <c r="F24"/>
  <c r="F16"/>
  <c r="J38"/>
  <c r="J30"/>
  <c r="J22"/>
  <c r="J14"/>
  <c r="N39"/>
  <c r="N36"/>
  <c r="V36" s="1"/>
  <c r="R41"/>
  <c r="R21"/>
  <c r="V21" s="1"/>
  <c r="R15"/>
  <c r="N18" i="150"/>
  <c r="N22"/>
  <c r="P42"/>
  <c r="H42"/>
  <c r="S42"/>
  <c r="J20"/>
  <c r="J22"/>
  <c r="J24"/>
  <c r="J28"/>
  <c r="J30"/>
  <c r="J32"/>
  <c r="J34"/>
  <c r="V34" s="1"/>
  <c r="F13"/>
  <c r="F15"/>
  <c r="F17"/>
  <c r="F19"/>
  <c r="F21"/>
  <c r="F27"/>
  <c r="F29"/>
  <c r="N39"/>
  <c r="N33"/>
  <c r="N28"/>
  <c r="N41"/>
  <c r="N35"/>
  <c r="N31"/>
  <c r="N29"/>
  <c r="R22"/>
  <c r="R30"/>
  <c r="R32"/>
  <c r="R34"/>
  <c r="R36"/>
  <c r="R38"/>
  <c r="R14"/>
  <c r="R15"/>
  <c r="R17"/>
  <c r="R19"/>
  <c r="R21"/>
  <c r="R23"/>
  <c r="R25"/>
  <c r="R27"/>
  <c r="V27" s="1"/>
  <c r="R29"/>
  <c r="R31"/>
  <c r="R33"/>
  <c r="R35"/>
  <c r="R37"/>
  <c r="R39"/>
  <c r="R41"/>
  <c r="N17"/>
  <c r="N14"/>
  <c r="N26"/>
  <c r="N32"/>
  <c r="N40"/>
  <c r="J14"/>
  <c r="J16"/>
  <c r="J18"/>
  <c r="J26"/>
  <c r="J36"/>
  <c r="J38"/>
  <c r="J40"/>
  <c r="F23"/>
  <c r="U24"/>
  <c r="F25"/>
  <c r="U26"/>
  <c r="U28"/>
  <c r="U30"/>
  <c r="F31"/>
  <c r="U32"/>
  <c r="F33"/>
  <c r="U34"/>
  <c r="F35"/>
  <c r="U36"/>
  <c r="F37"/>
  <c r="U38"/>
  <c r="F39"/>
  <c r="U40"/>
  <c r="F41"/>
  <c r="F14"/>
  <c r="V14" s="1"/>
  <c r="F16"/>
  <c r="F18"/>
  <c r="U25"/>
  <c r="F26"/>
  <c r="U27"/>
  <c r="F28"/>
  <c r="U29"/>
  <c r="U31"/>
  <c r="U33"/>
  <c r="U35"/>
  <c r="U37"/>
  <c r="U39"/>
  <c r="U41"/>
  <c r="V30"/>
  <c r="V32"/>
  <c r="J12"/>
  <c r="R12"/>
  <c r="T12"/>
  <c r="T13"/>
  <c r="T14"/>
  <c r="T15"/>
  <c r="T16"/>
  <c r="T17"/>
  <c r="T18"/>
  <c r="T19"/>
  <c r="T20"/>
  <c r="T21"/>
  <c r="T22"/>
  <c r="T23"/>
  <c r="T24"/>
  <c r="T25"/>
  <c r="T26"/>
  <c r="T27"/>
  <c r="T28"/>
  <c r="T29"/>
  <c r="T30"/>
  <c r="T31"/>
  <c r="T32"/>
  <c r="T33"/>
  <c r="T34"/>
  <c r="T35"/>
  <c r="T36"/>
  <c r="T37"/>
  <c r="T38"/>
  <c r="T39"/>
  <c r="T40"/>
  <c r="T41"/>
  <c r="D42"/>
  <c r="L42"/>
  <c r="U12"/>
  <c r="V24" i="147"/>
  <c r="V16"/>
  <c r="V32" l="1"/>
  <c r="V34"/>
  <c r="V26"/>
  <c r="V40" i="150"/>
  <c r="V22"/>
  <c r="V24"/>
  <c r="V40" i="147"/>
  <c r="V38" i="150"/>
  <c r="V15"/>
  <c r="V41" i="147"/>
  <c r="T42"/>
  <c r="V26" i="150"/>
  <c r="V36"/>
  <c r="V21"/>
  <c r="V13"/>
  <c r="V18"/>
  <c r="V30" i="147"/>
  <c r="F42"/>
  <c r="V25"/>
  <c r="V19"/>
  <c r="V38"/>
  <c r="V17"/>
  <c r="V37" i="150"/>
  <c r="V15" i="147"/>
  <c r="U42"/>
  <c r="V28" i="150"/>
  <c r="N42" i="147"/>
  <c r="R42" i="150"/>
  <c r="V14" i="147"/>
  <c r="J42" i="150"/>
  <c r="V31"/>
  <c r="V28" i="147"/>
  <c r="J42"/>
  <c r="V12"/>
  <c r="F42" i="150"/>
  <c r="V25"/>
  <c r="R42" i="147"/>
  <c r="V41" i="150"/>
  <c r="V33"/>
  <c r="V17"/>
  <c r="V19"/>
  <c r="U42"/>
  <c r="V16"/>
  <c r="V29"/>
  <c r="V39"/>
  <c r="V35"/>
  <c r="N42"/>
  <c r="V23"/>
  <c r="T42"/>
  <c r="V12"/>
  <c r="V42" i="147" l="1"/>
  <c r="V42" i="150"/>
  <c r="G19" i="115"/>
  <c r="E26"/>
  <c r="F26"/>
  <c r="C38" i="146"/>
  <c r="I42" i="142"/>
  <c r="D25" i="14"/>
  <c r="F13" i="111" l="1"/>
  <c r="F14"/>
  <c r="F15"/>
  <c r="F16"/>
  <c r="F17"/>
  <c r="F18"/>
  <c r="F19"/>
  <c r="F20"/>
  <c r="F21"/>
  <c r="F22"/>
  <c r="F23"/>
  <c r="F24"/>
  <c r="F25"/>
  <c r="F26"/>
  <c r="F27"/>
  <c r="F28"/>
  <c r="F29"/>
  <c r="F30"/>
  <c r="F31"/>
  <c r="F32"/>
  <c r="F33"/>
  <c r="F34"/>
  <c r="F35"/>
  <c r="F36"/>
  <c r="F37"/>
  <c r="F38"/>
  <c r="F39"/>
  <c r="F40"/>
  <c r="F41"/>
  <c r="F12"/>
  <c r="F13" i="4"/>
  <c r="F14"/>
  <c r="F15"/>
  <c r="F16"/>
  <c r="F17"/>
  <c r="F18"/>
  <c r="F19"/>
  <c r="F20"/>
  <c r="F21"/>
  <c r="F22"/>
  <c r="F23"/>
  <c r="F24"/>
  <c r="F25"/>
  <c r="F26"/>
  <c r="F27"/>
  <c r="F28"/>
  <c r="F29"/>
  <c r="F30"/>
  <c r="F31"/>
  <c r="F32"/>
  <c r="F33"/>
  <c r="F34"/>
  <c r="F35"/>
  <c r="F36"/>
  <c r="F37"/>
  <c r="F38"/>
  <c r="F39"/>
  <c r="F40"/>
  <c r="F41"/>
  <c r="F12"/>
  <c r="K42" i="16" l="1"/>
  <c r="E42" i="139" l="1"/>
  <c r="F42"/>
  <c r="G42"/>
  <c r="H42"/>
  <c r="I42"/>
  <c r="J42"/>
  <c r="K42"/>
  <c r="L42"/>
  <c r="M42"/>
  <c r="K10" i="105" l="1"/>
  <c r="K11"/>
  <c r="K12"/>
  <c r="K13"/>
  <c r="K14"/>
  <c r="K15"/>
  <c r="K16"/>
  <c r="K17"/>
  <c r="K18"/>
  <c r="K20"/>
  <c r="K21"/>
  <c r="K22"/>
  <c r="K23"/>
  <c r="K24"/>
  <c r="K25"/>
  <c r="K28"/>
  <c r="K29"/>
  <c r="K30"/>
  <c r="K31"/>
  <c r="K32"/>
  <c r="K33"/>
  <c r="K35"/>
  <c r="K36"/>
  <c r="K37"/>
  <c r="K9"/>
  <c r="Q34" i="60" l="1"/>
  <c r="N14" i="75" l="1"/>
  <c r="Q24" i="60" l="1"/>
  <c r="Q23" l="1"/>
  <c r="O25" i="96" l="1"/>
  <c r="P25"/>
  <c r="Q25"/>
  <c r="N25"/>
  <c r="K26"/>
  <c r="L26"/>
  <c r="M26"/>
  <c r="J25"/>
  <c r="R25" l="1"/>
  <c r="U15" i="88" l="1"/>
  <c r="U16"/>
  <c r="U17"/>
  <c r="U18"/>
  <c r="U19"/>
  <c r="U20"/>
  <c r="U21"/>
  <c r="U22"/>
  <c r="U23"/>
  <c r="U24"/>
  <c r="U25"/>
  <c r="U26"/>
  <c r="U27"/>
  <c r="U28"/>
  <c r="U29"/>
  <c r="U30"/>
  <c r="U31"/>
  <c r="U32"/>
  <c r="U33"/>
  <c r="U34"/>
  <c r="U35"/>
  <c r="U36"/>
  <c r="U37"/>
  <c r="U38"/>
  <c r="U39"/>
  <c r="U40"/>
  <c r="U41"/>
  <c r="U42"/>
  <c r="U43"/>
  <c r="U14"/>
  <c r="H39" i="108" l="1"/>
  <c r="J39"/>
  <c r="K39"/>
  <c r="L39"/>
  <c r="M39"/>
  <c r="N39"/>
  <c r="O39"/>
  <c r="E39"/>
  <c r="F39"/>
  <c r="C42" i="144" l="1"/>
  <c r="D42"/>
  <c r="E42"/>
  <c r="F42"/>
  <c r="G42"/>
  <c r="H42"/>
  <c r="I42"/>
  <c r="J42"/>
  <c r="K42"/>
  <c r="L42"/>
  <c r="G40" i="103" l="1"/>
  <c r="K39" i="133" l="1"/>
  <c r="J39" l="1"/>
  <c r="I39" l="1"/>
  <c r="O40" i="29" l="1"/>
  <c r="P40"/>
  <c r="Q40"/>
  <c r="F13" i="66"/>
  <c r="F14"/>
  <c r="F15"/>
  <c r="F16"/>
  <c r="F17"/>
  <c r="F18"/>
  <c r="F19"/>
  <c r="F20"/>
  <c r="F21"/>
  <c r="F22"/>
  <c r="F23"/>
  <c r="F24"/>
  <c r="F25"/>
  <c r="F26"/>
  <c r="F27"/>
  <c r="F28"/>
  <c r="F29"/>
  <c r="F30"/>
  <c r="F31"/>
  <c r="F32"/>
  <c r="F33"/>
  <c r="F34"/>
  <c r="F36"/>
  <c r="F37"/>
  <c r="F38"/>
  <c r="F39"/>
  <c r="F40"/>
  <c r="F41"/>
  <c r="F12"/>
  <c r="G11" i="29" l="1"/>
  <c r="G12"/>
  <c r="G13"/>
  <c r="G14"/>
  <c r="G15"/>
  <c r="G16"/>
  <c r="G17"/>
  <c r="G18"/>
  <c r="G19"/>
  <c r="G20"/>
  <c r="G21"/>
  <c r="G22"/>
  <c r="G23"/>
  <c r="G24"/>
  <c r="G25"/>
  <c r="G26"/>
  <c r="G27"/>
  <c r="G28"/>
  <c r="G29"/>
  <c r="G30"/>
  <c r="G31"/>
  <c r="G32"/>
  <c r="G33"/>
  <c r="G34"/>
  <c r="G35"/>
  <c r="G36"/>
  <c r="G37"/>
  <c r="G38"/>
  <c r="G39"/>
  <c r="G10"/>
  <c r="N10" s="1"/>
  <c r="N15" l="1"/>
  <c r="M15" s="1"/>
  <c r="J15"/>
  <c r="N19" i="129"/>
  <c r="M19" s="1"/>
  <c r="J19"/>
  <c r="N14"/>
  <c r="M14" s="1"/>
  <c r="J14"/>
  <c r="J18" i="29"/>
  <c r="N18"/>
  <c r="M18" s="1"/>
  <c r="J13"/>
  <c r="N13"/>
  <c r="M13" s="1"/>
  <c r="J16" i="129"/>
  <c r="N16"/>
  <c r="M16" s="1"/>
  <c r="N31"/>
  <c r="M31" s="1"/>
  <c r="J31"/>
  <c r="N30" i="29"/>
  <c r="M30" s="1"/>
  <c r="J30"/>
  <c r="J38" i="129"/>
  <c r="N38"/>
  <c r="M38" s="1"/>
  <c r="N37" i="29"/>
  <c r="M37" s="1"/>
  <c r="J37"/>
  <c r="N17" i="129"/>
  <c r="M17" s="1"/>
  <c r="J17"/>
  <c r="N16" i="29"/>
  <c r="M16" s="1"/>
  <c r="J16"/>
  <c r="N35" i="129"/>
  <c r="M35" s="1"/>
  <c r="J35"/>
  <c r="N34" i="29"/>
  <c r="M34" s="1"/>
  <c r="J34"/>
  <c r="N30" i="129"/>
  <c r="M30" s="1"/>
  <c r="J30"/>
  <c r="N29" i="29"/>
  <c r="M29" s="1"/>
  <c r="J29"/>
  <c r="N18" i="129"/>
  <c r="M18" s="1"/>
  <c r="J18"/>
  <c r="J17" i="29"/>
  <c r="N17"/>
  <c r="M17" s="1"/>
  <c r="N21" i="129"/>
  <c r="M21" s="1"/>
  <c r="J21"/>
  <c r="N20" i="29"/>
  <c r="M20" s="1"/>
  <c r="J20"/>
  <c r="N39" i="129"/>
  <c r="M39" s="1"/>
  <c r="J39"/>
  <c r="J38" i="29"/>
  <c r="N38"/>
  <c r="M38" s="1"/>
  <c r="N19"/>
  <c r="M19" s="1"/>
  <c r="J19"/>
  <c r="J20" i="129"/>
  <c r="N20"/>
  <c r="M20" s="1"/>
  <c r="N23"/>
  <c r="M23" s="1"/>
  <c r="J23"/>
  <c r="N22" i="29"/>
  <c r="M22" s="1"/>
  <c r="J22"/>
  <c r="N40" i="129"/>
  <c r="M40" s="1"/>
  <c r="J40"/>
  <c r="N39" i="29"/>
  <c r="M39" s="1"/>
  <c r="J39"/>
  <c r="J25" i="129"/>
  <c r="N25"/>
  <c r="M25" s="1"/>
  <c r="N24" i="29"/>
  <c r="M24" s="1"/>
  <c r="J24"/>
  <c r="N27" i="129"/>
  <c r="M27" s="1"/>
  <c r="J27"/>
  <c r="N26" i="29"/>
  <c r="M26" s="1"/>
  <c r="J26"/>
  <c r="N11" i="129"/>
  <c r="M11" s="1"/>
  <c r="J11"/>
  <c r="M10" i="29"/>
  <c r="J10"/>
  <c r="J13" i="129"/>
  <c r="N13"/>
  <c r="M13" s="1"/>
  <c r="N12" i="29"/>
  <c r="M12" s="1"/>
  <c r="J12"/>
  <c r="N24" i="129"/>
  <c r="M24" s="1"/>
  <c r="J24"/>
  <c r="J23" i="29"/>
  <c r="N23"/>
  <c r="M23" s="1"/>
  <c r="N25"/>
  <c r="M25" s="1"/>
  <c r="J25"/>
  <c r="J26" i="129"/>
  <c r="N26"/>
  <c r="M26" s="1"/>
  <c r="J14" i="29"/>
  <c r="N14"/>
  <c r="M14" s="1"/>
  <c r="N15" i="129"/>
  <c r="M15" s="1"/>
  <c r="J15"/>
  <c r="N22"/>
  <c r="M22" s="1"/>
  <c r="J22"/>
  <c r="N21" i="29"/>
  <c r="M21" s="1"/>
  <c r="J21"/>
  <c r="N29" i="129"/>
  <c r="M29" s="1"/>
  <c r="J29"/>
  <c r="N28" i="29"/>
  <c r="M28" s="1"/>
  <c r="J28"/>
  <c r="N28" i="129"/>
  <c r="M28" s="1"/>
  <c r="J28"/>
  <c r="N27" i="29"/>
  <c r="M27" s="1"/>
  <c r="J27"/>
  <c r="N37" i="129"/>
  <c r="M37" s="1"/>
  <c r="J37"/>
  <c r="J36" i="29"/>
  <c r="N36"/>
  <c r="M36" s="1"/>
  <c r="J12" i="129"/>
  <c r="N12"/>
  <c r="M12" s="1"/>
  <c r="N11" i="29"/>
  <c r="M11" s="1"/>
  <c r="J11"/>
  <c r="N36" i="129"/>
  <c r="M36" s="1"/>
  <c r="J36"/>
  <c r="N35" i="29"/>
  <c r="M35" s="1"/>
  <c r="J35"/>
  <c r="J34" i="129"/>
  <c r="N34"/>
  <c r="M34" s="1"/>
  <c r="N33" i="29"/>
  <c r="M33" s="1"/>
  <c r="J33"/>
  <c r="J33" i="129"/>
  <c r="N33"/>
  <c r="M33" s="1"/>
  <c r="J32" i="29"/>
  <c r="N32"/>
  <c r="M32" s="1"/>
  <c r="N31"/>
  <c r="M31" s="1"/>
  <c r="J31"/>
  <c r="N32" i="129"/>
  <c r="M32" s="1"/>
  <c r="J32"/>
  <c r="E42" i="141"/>
  <c r="Q12" i="60"/>
  <c r="Q13"/>
  <c r="Q14"/>
  <c r="Q15"/>
  <c r="Q16"/>
  <c r="Q17"/>
  <c r="Q18"/>
  <c r="Q19"/>
  <c r="Q20"/>
  <c r="Q21"/>
  <c r="Q22"/>
  <c r="Q25"/>
  <c r="Q26"/>
  <c r="Q27"/>
  <c r="Q28"/>
  <c r="Q29"/>
  <c r="Q30"/>
  <c r="Q31"/>
  <c r="Q32"/>
  <c r="Q33"/>
  <c r="Q35"/>
  <c r="Q36"/>
  <c r="Q37"/>
  <c r="Q39"/>
  <c r="Q40"/>
  <c r="Q11"/>
  <c r="I33" i="129" l="1"/>
  <c r="T33"/>
  <c r="I34"/>
  <c r="T34"/>
  <c r="I12"/>
  <c r="T12"/>
  <c r="I13"/>
  <c r="T13"/>
  <c r="I25"/>
  <c r="T25"/>
  <c r="I38"/>
  <c r="T38"/>
  <c r="I36"/>
  <c r="T36"/>
  <c r="I37"/>
  <c r="T37"/>
  <c r="I29"/>
  <c r="T29"/>
  <c r="I22"/>
  <c r="T22"/>
  <c r="I24"/>
  <c r="T24"/>
  <c r="I11"/>
  <c r="T11"/>
  <c r="I27"/>
  <c r="T27"/>
  <c r="I40"/>
  <c r="T40"/>
  <c r="I39"/>
  <c r="T39"/>
  <c r="I21"/>
  <c r="T21"/>
  <c r="I18"/>
  <c r="T18"/>
  <c r="I30"/>
  <c r="T30"/>
  <c r="I35"/>
  <c r="T35"/>
  <c r="I17"/>
  <c r="T17"/>
  <c r="I31"/>
  <c r="T31"/>
  <c r="I26"/>
  <c r="T26"/>
  <c r="I20"/>
  <c r="T20"/>
  <c r="I16"/>
  <c r="T16"/>
  <c r="I32"/>
  <c r="T32"/>
  <c r="I15"/>
  <c r="T15"/>
  <c r="I19"/>
  <c r="T19"/>
  <c r="I28"/>
  <c r="T28"/>
  <c r="I23"/>
  <c r="T23"/>
  <c r="I14"/>
  <c r="T14"/>
  <c r="I31" i="29"/>
  <c r="T31"/>
  <c r="I15"/>
  <c r="T15"/>
  <c r="I32"/>
  <c r="T32"/>
  <c r="I36"/>
  <c r="T36"/>
  <c r="I38"/>
  <c r="T38"/>
  <c r="I17"/>
  <c r="T17"/>
  <c r="I18"/>
  <c r="T18"/>
  <c r="I33"/>
  <c r="T33"/>
  <c r="I35"/>
  <c r="T35"/>
  <c r="I11"/>
  <c r="T11"/>
  <c r="I27"/>
  <c r="T27"/>
  <c r="I28"/>
  <c r="T28"/>
  <c r="I21"/>
  <c r="T21"/>
  <c r="I12"/>
  <c r="T12"/>
  <c r="I26"/>
  <c r="T26"/>
  <c r="I24"/>
  <c r="T24"/>
  <c r="I39"/>
  <c r="T39"/>
  <c r="I22"/>
  <c r="T22"/>
  <c r="I20"/>
  <c r="T20"/>
  <c r="I29"/>
  <c r="T29"/>
  <c r="I34"/>
  <c r="T34"/>
  <c r="I16"/>
  <c r="T16"/>
  <c r="I37"/>
  <c r="T37"/>
  <c r="I30"/>
  <c r="T30"/>
  <c r="I14"/>
  <c r="T14"/>
  <c r="I13"/>
  <c r="T13"/>
  <c r="I25"/>
  <c r="T25"/>
  <c r="I19"/>
  <c r="T19"/>
  <c r="I23"/>
  <c r="T23"/>
  <c r="I10"/>
  <c r="T10"/>
  <c r="D13" i="66"/>
  <c r="D14"/>
  <c r="D15"/>
  <c r="D16"/>
  <c r="D17"/>
  <c r="D18"/>
  <c r="D19"/>
  <c r="D20"/>
  <c r="D21"/>
  <c r="D22"/>
  <c r="D23"/>
  <c r="D24"/>
  <c r="D25"/>
  <c r="D26"/>
  <c r="D27"/>
  <c r="D28"/>
  <c r="D29"/>
  <c r="D30"/>
  <c r="D31"/>
  <c r="D32"/>
  <c r="D33"/>
  <c r="D34"/>
  <c r="D36"/>
  <c r="D37"/>
  <c r="D38"/>
  <c r="D39"/>
  <c r="D40"/>
  <c r="D41"/>
  <c r="D12"/>
  <c r="T40" i="29" l="1"/>
  <c r="H14" i="86"/>
  <c r="H15"/>
  <c r="H16"/>
  <c r="H17"/>
  <c r="H18"/>
  <c r="H19"/>
  <c r="H20"/>
  <c r="H21"/>
  <c r="H22"/>
  <c r="H23"/>
  <c r="H24"/>
  <c r="H25"/>
  <c r="H26"/>
  <c r="H27"/>
  <c r="H28"/>
  <c r="H29"/>
  <c r="H30"/>
  <c r="H31"/>
  <c r="H32"/>
  <c r="H33"/>
  <c r="H34"/>
  <c r="H35"/>
  <c r="H36"/>
  <c r="H37"/>
  <c r="H38"/>
  <c r="H39"/>
  <c r="H40"/>
  <c r="H41"/>
  <c r="H42"/>
  <c r="H13"/>
  <c r="G12" i="27" l="1"/>
  <c r="H12" s="1"/>
  <c r="J12" s="1"/>
  <c r="G13"/>
  <c r="H13" s="1"/>
  <c r="J13" s="1"/>
  <c r="G14"/>
  <c r="H14" s="1"/>
  <c r="J14" s="1"/>
  <c r="G15"/>
  <c r="H15" s="1"/>
  <c r="J15" s="1"/>
  <c r="G16"/>
  <c r="H16" s="1"/>
  <c r="J16" s="1"/>
  <c r="G17"/>
  <c r="H17" s="1"/>
  <c r="J17" s="1"/>
  <c r="G18"/>
  <c r="H18" s="1"/>
  <c r="J18" s="1"/>
  <c r="G19"/>
  <c r="H19" s="1"/>
  <c r="J19" s="1"/>
  <c r="G20"/>
  <c r="H20" s="1"/>
  <c r="J20" s="1"/>
  <c r="G21"/>
  <c r="H21" s="1"/>
  <c r="J21" s="1"/>
  <c r="G22"/>
  <c r="H22" s="1"/>
  <c r="J22" s="1"/>
  <c r="G11"/>
  <c r="H11" s="1"/>
  <c r="J11" s="1"/>
  <c r="F13" i="112" l="1"/>
  <c r="F14"/>
  <c r="F15"/>
  <c r="F16"/>
  <c r="F17"/>
  <c r="F18"/>
  <c r="F19"/>
  <c r="F20"/>
  <c r="F21"/>
  <c r="F22"/>
  <c r="F23"/>
  <c r="F24"/>
  <c r="F25"/>
  <c r="F26"/>
  <c r="F27"/>
  <c r="F28"/>
  <c r="F29"/>
  <c r="F30"/>
  <c r="F31"/>
  <c r="F32"/>
  <c r="F33"/>
  <c r="F34"/>
  <c r="F35"/>
  <c r="F36"/>
  <c r="F37"/>
  <c r="F38"/>
  <c r="F39"/>
  <c r="F40"/>
  <c r="F41"/>
  <c r="F12"/>
  <c r="F13" i="113"/>
  <c r="F14"/>
  <c r="F15"/>
  <c r="F16"/>
  <c r="F17"/>
  <c r="F18"/>
  <c r="F19"/>
  <c r="F20"/>
  <c r="F21"/>
  <c r="F22"/>
  <c r="F23"/>
  <c r="F24"/>
  <c r="F25"/>
  <c r="F26"/>
  <c r="F27"/>
  <c r="F28"/>
  <c r="F29"/>
  <c r="F30"/>
  <c r="F31"/>
  <c r="F32"/>
  <c r="F33"/>
  <c r="F34"/>
  <c r="F35"/>
  <c r="F36"/>
  <c r="F37"/>
  <c r="F38"/>
  <c r="F39"/>
  <c r="F40"/>
  <c r="F41"/>
  <c r="F12"/>
  <c r="G49" i="56" l="1"/>
  <c r="D49"/>
  <c r="G48"/>
  <c r="D48"/>
  <c r="C23" i="27"/>
  <c r="C23" i="28"/>
  <c r="H42" i="142"/>
  <c r="G42"/>
  <c r="F42"/>
  <c r="E42"/>
  <c r="G42" i="141"/>
  <c r="D42"/>
  <c r="C42"/>
  <c r="F42"/>
  <c r="G26" i="96"/>
  <c r="J11" i="84"/>
  <c r="J12"/>
  <c r="J13"/>
  <c r="J14"/>
  <c r="J15"/>
  <c r="J16"/>
  <c r="J17"/>
  <c r="J18"/>
  <c r="J19"/>
  <c r="J20"/>
  <c r="J21"/>
  <c r="J22"/>
  <c r="J23"/>
  <c r="J24"/>
  <c r="J25"/>
  <c r="J26"/>
  <c r="J27"/>
  <c r="J28"/>
  <c r="J29"/>
  <c r="J30"/>
  <c r="J31"/>
  <c r="J32"/>
  <c r="J33"/>
  <c r="J34"/>
  <c r="J35"/>
  <c r="J36"/>
  <c r="J37"/>
  <c r="J38"/>
  <c r="J39"/>
  <c r="E39" i="105"/>
  <c r="D39"/>
  <c r="K39"/>
  <c r="B13" i="56" l="1"/>
  <c r="D13"/>
  <c r="F13"/>
  <c r="H13"/>
  <c r="J13"/>
  <c r="L12"/>
  <c r="L11"/>
  <c r="L13" l="1"/>
  <c r="F39" i="109"/>
  <c r="D39"/>
  <c r="G39" s="1"/>
  <c r="C40" i="84" l="1"/>
  <c r="D40"/>
  <c r="E40"/>
  <c r="F40"/>
  <c r="G40"/>
  <c r="H40"/>
  <c r="I40"/>
  <c r="D40" i="62" l="1"/>
  <c r="E40"/>
  <c r="F10"/>
  <c r="C40"/>
  <c r="F40" l="1"/>
  <c r="V15" i="88"/>
  <c r="V16"/>
  <c r="V17"/>
  <c r="V18"/>
  <c r="V19"/>
  <c r="V20"/>
  <c r="V21"/>
  <c r="V22"/>
  <c r="V23"/>
  <c r="V24"/>
  <c r="V25"/>
  <c r="V26"/>
  <c r="V27"/>
  <c r="V28"/>
  <c r="V29"/>
  <c r="V30"/>
  <c r="V31"/>
  <c r="V32"/>
  <c r="V33"/>
  <c r="V34"/>
  <c r="V35"/>
  <c r="V36"/>
  <c r="V37"/>
  <c r="V38"/>
  <c r="V39"/>
  <c r="V40"/>
  <c r="V41"/>
  <c r="V42"/>
  <c r="V43"/>
  <c r="V14"/>
  <c r="U44"/>
  <c r="V44" s="1"/>
  <c r="O14" i="75" l="1"/>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P13"/>
  <c r="O13"/>
  <c r="O14" i="7"/>
  <c r="P14"/>
  <c r="O15"/>
  <c r="P15"/>
  <c r="O16"/>
  <c r="P16"/>
  <c r="O17"/>
  <c r="P17"/>
  <c r="O18"/>
  <c r="P18"/>
  <c r="O19"/>
  <c r="P19"/>
  <c r="O20"/>
  <c r="P20"/>
  <c r="O21"/>
  <c r="P21"/>
  <c r="O22"/>
  <c r="P22"/>
  <c r="O23"/>
  <c r="P23"/>
  <c r="O24"/>
  <c r="P24"/>
  <c r="O25"/>
  <c r="P25"/>
  <c r="O26"/>
  <c r="P26"/>
  <c r="O27"/>
  <c r="P27"/>
  <c r="O28"/>
  <c r="P28"/>
  <c r="O29"/>
  <c r="P29"/>
  <c r="O30"/>
  <c r="P30"/>
  <c r="O31"/>
  <c r="P31"/>
  <c r="O32"/>
  <c r="P32"/>
  <c r="O33"/>
  <c r="P33"/>
  <c r="O34"/>
  <c r="P34"/>
  <c r="O35"/>
  <c r="P35"/>
  <c r="O36"/>
  <c r="P36"/>
  <c r="O37"/>
  <c r="P37"/>
  <c r="O38"/>
  <c r="P38"/>
  <c r="O39"/>
  <c r="P39"/>
  <c r="O40"/>
  <c r="P40"/>
  <c r="O41"/>
  <c r="P41"/>
  <c r="O42"/>
  <c r="P42"/>
  <c r="P13"/>
  <c r="O13"/>
  <c r="O43" l="1"/>
  <c r="P43"/>
  <c r="P43" i="75"/>
  <c r="O43"/>
  <c r="I39" i="100"/>
  <c r="E39"/>
  <c r="F39"/>
  <c r="G39"/>
  <c r="H39" l="1"/>
  <c r="C43" i="138" l="1"/>
  <c r="D43"/>
  <c r="E43"/>
  <c r="F33" i="102" l="1"/>
  <c r="E33"/>
  <c r="D33"/>
  <c r="G32"/>
  <c r="G31"/>
  <c r="G30"/>
  <c r="G29"/>
  <c r="G28"/>
  <c r="G27"/>
  <c r="G26"/>
  <c r="G25"/>
  <c r="G24"/>
  <c r="F22"/>
  <c r="E22"/>
  <c r="D22"/>
  <c r="G21"/>
  <c r="G20"/>
  <c r="G19"/>
  <c r="G18"/>
  <c r="G17"/>
  <c r="G16"/>
  <c r="G15"/>
  <c r="G14"/>
  <c r="G13"/>
  <c r="G12"/>
  <c r="H26" i="115"/>
  <c r="G26"/>
  <c r="D26"/>
  <c r="C26"/>
  <c r="G22" i="102" l="1"/>
  <c r="G33"/>
  <c r="H42" i="16"/>
  <c r="E42"/>
  <c r="F42"/>
  <c r="I42" l="1"/>
  <c r="J42"/>
  <c r="C42"/>
  <c r="D42"/>
  <c r="C40" i="103"/>
  <c r="D40"/>
  <c r="E40"/>
  <c r="F40"/>
  <c r="H40"/>
  <c r="C39" i="124"/>
  <c r="D39"/>
  <c r="E39"/>
  <c r="F39"/>
  <c r="G39"/>
  <c r="H39"/>
  <c r="I39"/>
  <c r="J39"/>
  <c r="K39"/>
  <c r="L39"/>
  <c r="M39"/>
  <c r="N39"/>
  <c r="D41" i="93"/>
  <c r="C42" i="66"/>
  <c r="D42"/>
  <c r="E42"/>
  <c r="F42"/>
  <c r="F41" i="119"/>
  <c r="G41"/>
  <c r="H41"/>
  <c r="I41"/>
  <c r="J41"/>
  <c r="K41"/>
  <c r="L41"/>
  <c r="M41"/>
  <c r="D41"/>
  <c r="E41"/>
  <c r="C41"/>
  <c r="C40" i="29" l="1"/>
  <c r="D40"/>
  <c r="E40"/>
  <c r="C41" i="129"/>
  <c r="D41"/>
  <c r="E41"/>
  <c r="F41"/>
  <c r="L43" i="75" l="1"/>
  <c r="M43"/>
  <c r="L43" i="7"/>
  <c r="M43"/>
  <c r="H43" i="86"/>
  <c r="F42" i="74"/>
  <c r="G42" i="111"/>
  <c r="G42" i="4"/>
  <c r="H41" i="60"/>
  <c r="I41"/>
  <c r="J41"/>
  <c r="K41"/>
  <c r="M41"/>
  <c r="N41"/>
  <c r="O41"/>
  <c r="P41"/>
  <c r="G41"/>
  <c r="Q41" l="1"/>
  <c r="L41"/>
  <c r="M41" i="47"/>
  <c r="N41"/>
  <c r="O41"/>
  <c r="P41"/>
  <c r="Q12"/>
  <c r="Q13"/>
  <c r="Q14"/>
  <c r="Q15"/>
  <c r="Q16"/>
  <c r="Q17"/>
  <c r="Q18"/>
  <c r="Q19"/>
  <c r="Q20"/>
  <c r="Q21"/>
  <c r="Q22"/>
  <c r="Q23"/>
  <c r="Q24"/>
  <c r="Q25"/>
  <c r="Q26"/>
  <c r="Q27"/>
  <c r="Q28"/>
  <c r="Q29"/>
  <c r="Q30"/>
  <c r="Q31"/>
  <c r="Q32"/>
  <c r="Q33"/>
  <c r="Q34"/>
  <c r="Q35"/>
  <c r="Q36"/>
  <c r="Q37"/>
  <c r="Q38"/>
  <c r="Q39"/>
  <c r="Q40"/>
  <c r="Q11"/>
  <c r="H41"/>
  <c r="I41"/>
  <c r="J41"/>
  <c r="K41"/>
  <c r="L12"/>
  <c r="L13"/>
  <c r="L14"/>
  <c r="L15"/>
  <c r="L16"/>
  <c r="L17"/>
  <c r="L18"/>
  <c r="L19"/>
  <c r="L20"/>
  <c r="L21"/>
  <c r="L22"/>
  <c r="L23"/>
  <c r="L24"/>
  <c r="L25"/>
  <c r="L26"/>
  <c r="L27"/>
  <c r="L28"/>
  <c r="L29"/>
  <c r="L30"/>
  <c r="L31"/>
  <c r="L32"/>
  <c r="L33"/>
  <c r="L35"/>
  <c r="L36"/>
  <c r="L37"/>
  <c r="L38"/>
  <c r="L39"/>
  <c r="L40"/>
  <c r="L11"/>
  <c r="G22"/>
  <c r="G23"/>
  <c r="G24"/>
  <c r="G25"/>
  <c r="G26"/>
  <c r="G27"/>
  <c r="G28"/>
  <c r="G29"/>
  <c r="G30"/>
  <c r="G31"/>
  <c r="G32"/>
  <c r="G33"/>
  <c r="G34"/>
  <c r="G35"/>
  <c r="G36"/>
  <c r="G37"/>
  <c r="G38"/>
  <c r="G39"/>
  <c r="G40"/>
  <c r="G11"/>
  <c r="M20" i="59"/>
  <c r="M21"/>
  <c r="M22"/>
  <c r="M23"/>
  <c r="M24"/>
  <c r="M26"/>
  <c r="M27"/>
  <c r="M28"/>
  <c r="M29"/>
  <c r="M30"/>
  <c r="M31"/>
  <c r="M32"/>
  <c r="M36"/>
  <c r="M38"/>
  <c r="M39"/>
  <c r="M40"/>
  <c r="M23" i="58"/>
  <c r="M31"/>
  <c r="M39"/>
  <c r="M18"/>
  <c r="M19"/>
  <c r="M20"/>
  <c r="M22"/>
  <c r="M24"/>
  <c r="M26"/>
  <c r="M27"/>
  <c r="M28"/>
  <c r="M30"/>
  <c r="M32"/>
  <c r="M34"/>
  <c r="M35"/>
  <c r="M36"/>
  <c r="M38"/>
  <c r="M40"/>
  <c r="C41" i="59"/>
  <c r="D41"/>
  <c r="E41"/>
  <c r="F41"/>
  <c r="H41"/>
  <c r="I41"/>
  <c r="J41"/>
  <c r="K41"/>
  <c r="C41" i="58"/>
  <c r="D41"/>
  <c r="E41"/>
  <c r="F41"/>
  <c r="H41"/>
  <c r="I41"/>
  <c r="J41"/>
  <c r="K41"/>
  <c r="C42" i="1"/>
  <c r="D42"/>
  <c r="E42"/>
  <c r="F42"/>
  <c r="H42"/>
  <c r="I42"/>
  <c r="J42"/>
  <c r="K42"/>
  <c r="L42"/>
  <c r="L41" i="58" l="1"/>
  <c r="G41" i="47"/>
  <c r="M11" i="58"/>
  <c r="M37"/>
  <c r="M33"/>
  <c r="M29"/>
  <c r="M25"/>
  <c r="M21"/>
  <c r="M17"/>
  <c r="M11" i="59"/>
  <c r="M37"/>
  <c r="M35"/>
  <c r="M34"/>
  <c r="M33"/>
  <c r="M25"/>
  <c r="G41"/>
  <c r="G42" i="1"/>
  <c r="Q41" i="47"/>
  <c r="L41"/>
  <c r="L41" i="59"/>
  <c r="G41" i="58"/>
  <c r="M41" l="1"/>
  <c r="M41" i="59"/>
  <c r="M42" i="1"/>
  <c r="C42" i="139"/>
  <c r="D42"/>
  <c r="I13" i="13" l="1"/>
  <c r="I14"/>
  <c r="I15"/>
  <c r="I16"/>
  <c r="I17"/>
  <c r="I18"/>
  <c r="I19"/>
  <c r="I20"/>
  <c r="I21"/>
  <c r="I22"/>
  <c r="I23"/>
  <c r="I24"/>
  <c r="I25"/>
  <c r="I26"/>
  <c r="I27"/>
  <c r="I28"/>
  <c r="I29"/>
  <c r="I30"/>
  <c r="I31"/>
  <c r="I32"/>
  <c r="I33"/>
  <c r="I34"/>
  <c r="I35"/>
  <c r="I36"/>
  <c r="I37"/>
  <c r="I38"/>
  <c r="I39"/>
  <c r="I40"/>
  <c r="I41"/>
  <c r="I12"/>
  <c r="H17" i="14" l="1"/>
  <c r="H12"/>
  <c r="E25" l="1"/>
  <c r="F25"/>
  <c r="G25"/>
  <c r="H25"/>
  <c r="D16"/>
  <c r="E16"/>
  <c r="F16"/>
  <c r="G16"/>
  <c r="H16"/>
  <c r="C25"/>
  <c r="C16"/>
  <c r="G26" l="1"/>
  <c r="E26"/>
  <c r="C26"/>
  <c r="F26"/>
  <c r="H26"/>
  <c r="D26"/>
  <c r="K42" i="26" l="1"/>
  <c r="I13"/>
  <c r="J13"/>
  <c r="I14"/>
  <c r="J14"/>
  <c r="I15"/>
  <c r="J15"/>
  <c r="I16"/>
  <c r="J16"/>
  <c r="I17"/>
  <c r="J17"/>
  <c r="I18"/>
  <c r="J18"/>
  <c r="I19"/>
  <c r="J19"/>
  <c r="I20"/>
  <c r="J20"/>
  <c r="I21"/>
  <c r="J21"/>
  <c r="I22"/>
  <c r="J22"/>
  <c r="I23"/>
  <c r="J23"/>
  <c r="I24"/>
  <c r="J24"/>
  <c r="I25"/>
  <c r="J25"/>
  <c r="I26"/>
  <c r="J26"/>
  <c r="I27"/>
  <c r="J27"/>
  <c r="I28"/>
  <c r="J28"/>
  <c r="I29"/>
  <c r="J29"/>
  <c r="I30"/>
  <c r="J30"/>
  <c r="I31"/>
  <c r="J31"/>
  <c r="I32"/>
  <c r="J32"/>
  <c r="I33"/>
  <c r="J33"/>
  <c r="I34"/>
  <c r="J34"/>
  <c r="I35"/>
  <c r="J35"/>
  <c r="I36"/>
  <c r="J36"/>
  <c r="I37"/>
  <c r="J37"/>
  <c r="I38"/>
  <c r="J38"/>
  <c r="I39"/>
  <c r="J39"/>
  <c r="I40"/>
  <c r="J40"/>
  <c r="I41"/>
  <c r="J41"/>
  <c r="J12"/>
  <c r="I12"/>
  <c r="C42"/>
  <c r="D42"/>
  <c r="E42"/>
  <c r="F42"/>
  <c r="G42"/>
  <c r="H42"/>
  <c r="K42" i="117"/>
  <c r="I13"/>
  <c r="I14"/>
  <c r="I15"/>
  <c r="I16"/>
  <c r="I17"/>
  <c r="I18"/>
  <c r="I19"/>
  <c r="I20"/>
  <c r="I21"/>
  <c r="I22"/>
  <c r="I23"/>
  <c r="I24"/>
  <c r="I25"/>
  <c r="I26"/>
  <c r="I27"/>
  <c r="I28"/>
  <c r="I29"/>
  <c r="I30"/>
  <c r="I31"/>
  <c r="I32"/>
  <c r="I33"/>
  <c r="I34"/>
  <c r="I35"/>
  <c r="I36"/>
  <c r="I37"/>
  <c r="I38"/>
  <c r="I39"/>
  <c r="I40"/>
  <c r="I41"/>
  <c r="I12"/>
  <c r="H42"/>
  <c r="G42"/>
  <c r="E42"/>
  <c r="F42"/>
  <c r="J13"/>
  <c r="J14"/>
  <c r="J15"/>
  <c r="J16"/>
  <c r="J17"/>
  <c r="J18"/>
  <c r="J19"/>
  <c r="J20"/>
  <c r="J21"/>
  <c r="J22"/>
  <c r="J23"/>
  <c r="J24"/>
  <c r="J25"/>
  <c r="J26"/>
  <c r="J27"/>
  <c r="J28"/>
  <c r="J29"/>
  <c r="J30"/>
  <c r="J31"/>
  <c r="J32"/>
  <c r="J33"/>
  <c r="J34"/>
  <c r="J35"/>
  <c r="J36"/>
  <c r="J37"/>
  <c r="J38"/>
  <c r="J39"/>
  <c r="J40"/>
  <c r="J41"/>
  <c r="J12"/>
  <c r="C42"/>
  <c r="D42" s="1"/>
  <c r="I42" i="26" l="1"/>
  <c r="J42"/>
  <c r="J42" i="117"/>
  <c r="I42"/>
  <c r="K40" i="29"/>
  <c r="L40"/>
  <c r="J10" i="84" l="1"/>
  <c r="H42" i="13" l="1"/>
  <c r="D44" i="88"/>
  <c r="J42" i="111"/>
  <c r="J42" i="4"/>
  <c r="C39" i="108" l="1"/>
  <c r="C39" i="105"/>
  <c r="F39"/>
  <c r="G39"/>
  <c r="H39"/>
  <c r="I39"/>
  <c r="F42" i="5"/>
  <c r="J40" i="84" l="1"/>
  <c r="O41" i="129"/>
  <c r="P41"/>
  <c r="K41"/>
  <c r="L41"/>
  <c r="G40" i="62"/>
  <c r="H40"/>
  <c r="I40"/>
  <c r="J11"/>
  <c r="J12"/>
  <c r="J13"/>
  <c r="J14"/>
  <c r="J15"/>
  <c r="J16"/>
  <c r="J17"/>
  <c r="J18"/>
  <c r="J19"/>
  <c r="J20"/>
  <c r="J21"/>
  <c r="J22"/>
  <c r="J23"/>
  <c r="J24"/>
  <c r="J25"/>
  <c r="J26"/>
  <c r="J27"/>
  <c r="J28"/>
  <c r="J29"/>
  <c r="J30"/>
  <c r="J31"/>
  <c r="J32"/>
  <c r="J33"/>
  <c r="J34"/>
  <c r="J35"/>
  <c r="J36"/>
  <c r="J37"/>
  <c r="J38"/>
  <c r="J39"/>
  <c r="J10"/>
  <c r="C40" i="78"/>
  <c r="D40"/>
  <c r="E40"/>
  <c r="F40"/>
  <c r="G40"/>
  <c r="H40"/>
  <c r="I40"/>
  <c r="J40"/>
  <c r="K40"/>
  <c r="L40"/>
  <c r="M40"/>
  <c r="N40"/>
  <c r="O40"/>
  <c r="P40"/>
  <c r="Q40"/>
  <c r="R40"/>
  <c r="S40"/>
  <c r="C41" i="65"/>
  <c r="D41"/>
  <c r="E41"/>
  <c r="F41"/>
  <c r="G41"/>
  <c r="H41"/>
  <c r="I41"/>
  <c r="J41"/>
  <c r="J40" i="62" l="1"/>
  <c r="C42" i="121"/>
  <c r="D42"/>
  <c r="E42"/>
  <c r="F42"/>
  <c r="G42"/>
  <c r="H42"/>
  <c r="I42"/>
  <c r="J42"/>
  <c r="K41" i="65" l="1"/>
  <c r="L41" s="1"/>
  <c r="K40" i="62" l="1"/>
  <c r="L40"/>
  <c r="M40"/>
  <c r="N11"/>
  <c r="N12"/>
  <c r="N13"/>
  <c r="N14"/>
  <c r="N15"/>
  <c r="N16"/>
  <c r="N17"/>
  <c r="N18"/>
  <c r="N19"/>
  <c r="N20"/>
  <c r="N21"/>
  <c r="N22"/>
  <c r="N23"/>
  <c r="N24"/>
  <c r="N25"/>
  <c r="N26"/>
  <c r="N27"/>
  <c r="N28"/>
  <c r="N29"/>
  <c r="N30"/>
  <c r="N31"/>
  <c r="N32"/>
  <c r="N33"/>
  <c r="N34"/>
  <c r="N35"/>
  <c r="N36"/>
  <c r="N37"/>
  <c r="N38"/>
  <c r="N39"/>
  <c r="N10"/>
  <c r="C41" i="131"/>
  <c r="F41"/>
  <c r="G41"/>
  <c r="H41"/>
  <c r="I41"/>
  <c r="J41"/>
  <c r="K41"/>
  <c r="L41"/>
  <c r="M41"/>
  <c r="N41"/>
  <c r="O41"/>
  <c r="R41"/>
  <c r="C41" i="130"/>
  <c r="G41"/>
  <c r="H41"/>
  <c r="I41"/>
  <c r="J41"/>
  <c r="K41"/>
  <c r="L41"/>
  <c r="M41"/>
  <c r="N41"/>
  <c r="O41"/>
  <c r="R41"/>
  <c r="H41" i="87"/>
  <c r="I41"/>
  <c r="J41"/>
  <c r="K41"/>
  <c r="L41"/>
  <c r="M41"/>
  <c r="N41"/>
  <c r="O41"/>
  <c r="R41"/>
  <c r="C41"/>
  <c r="D41"/>
  <c r="G41"/>
  <c r="C40" i="104"/>
  <c r="D40"/>
  <c r="E40"/>
  <c r="F40"/>
  <c r="G40"/>
  <c r="H40"/>
  <c r="I40"/>
  <c r="J40"/>
  <c r="K40"/>
  <c r="L40"/>
  <c r="C39" i="133"/>
  <c r="D39"/>
  <c r="E39"/>
  <c r="F39"/>
  <c r="G39"/>
  <c r="H39"/>
  <c r="C39" i="132"/>
  <c r="D39"/>
  <c r="E39"/>
  <c r="F39"/>
  <c r="G39"/>
  <c r="H39"/>
  <c r="I39"/>
  <c r="J39"/>
  <c r="K39"/>
  <c r="L39"/>
  <c r="D39" i="135"/>
  <c r="E39"/>
  <c r="F39"/>
  <c r="G39"/>
  <c r="N15" i="75"/>
  <c r="N16"/>
  <c r="N17"/>
  <c r="N18"/>
  <c r="N19"/>
  <c r="N20"/>
  <c r="N21"/>
  <c r="N22"/>
  <c r="N23"/>
  <c r="N24"/>
  <c r="N25"/>
  <c r="N26"/>
  <c r="N27"/>
  <c r="N28"/>
  <c r="N29"/>
  <c r="N30"/>
  <c r="N31"/>
  <c r="N32"/>
  <c r="N33"/>
  <c r="N34"/>
  <c r="N35"/>
  <c r="N36"/>
  <c r="N37"/>
  <c r="N38"/>
  <c r="N39"/>
  <c r="N40"/>
  <c r="N41"/>
  <c r="N42"/>
  <c r="N13"/>
  <c r="N14" i="7"/>
  <c r="N15"/>
  <c r="N16"/>
  <c r="N17"/>
  <c r="N18"/>
  <c r="N19"/>
  <c r="N20"/>
  <c r="N21"/>
  <c r="N22"/>
  <c r="N23"/>
  <c r="N24"/>
  <c r="N25"/>
  <c r="N26"/>
  <c r="N27"/>
  <c r="N28"/>
  <c r="N29"/>
  <c r="N30"/>
  <c r="N31"/>
  <c r="N32"/>
  <c r="N33"/>
  <c r="N34"/>
  <c r="N35"/>
  <c r="N36"/>
  <c r="N37"/>
  <c r="N38"/>
  <c r="N39"/>
  <c r="N40"/>
  <c r="N41"/>
  <c r="N42"/>
  <c r="N13"/>
  <c r="G13" i="74"/>
  <c r="G14"/>
  <c r="G15"/>
  <c r="G16"/>
  <c r="G17"/>
  <c r="G18"/>
  <c r="G19"/>
  <c r="G20"/>
  <c r="G21"/>
  <c r="G22"/>
  <c r="G23"/>
  <c r="G24"/>
  <c r="G25"/>
  <c r="G26"/>
  <c r="G27"/>
  <c r="G28"/>
  <c r="G29"/>
  <c r="G30"/>
  <c r="G31"/>
  <c r="G32"/>
  <c r="G33"/>
  <c r="G34"/>
  <c r="G35"/>
  <c r="G36"/>
  <c r="G37"/>
  <c r="G38"/>
  <c r="G39"/>
  <c r="G40"/>
  <c r="G41"/>
  <c r="G12"/>
  <c r="G13" i="5"/>
  <c r="G14"/>
  <c r="G15"/>
  <c r="G16"/>
  <c r="G17"/>
  <c r="G18"/>
  <c r="G19"/>
  <c r="G20"/>
  <c r="G21"/>
  <c r="G22"/>
  <c r="G23"/>
  <c r="G24"/>
  <c r="G25"/>
  <c r="G26"/>
  <c r="G27"/>
  <c r="G28"/>
  <c r="G29"/>
  <c r="G30"/>
  <c r="G31"/>
  <c r="G32"/>
  <c r="G33"/>
  <c r="G34"/>
  <c r="G35"/>
  <c r="G36"/>
  <c r="G37"/>
  <c r="G38"/>
  <c r="G39"/>
  <c r="G40"/>
  <c r="G41"/>
  <c r="G12"/>
  <c r="N40" i="62" l="1"/>
  <c r="G42" i="74"/>
  <c r="N43" i="75"/>
  <c r="N43" i="7"/>
  <c r="G40" i="29"/>
  <c r="G42" i="5"/>
  <c r="T41" i="129" l="1"/>
  <c r="J40" i="29"/>
  <c r="Q41" i="129"/>
  <c r="J41"/>
  <c r="I41" s="1"/>
  <c r="D23" i="28"/>
  <c r="E23"/>
  <c r="F23"/>
  <c r="G23"/>
  <c r="H23"/>
  <c r="I23"/>
  <c r="J23"/>
  <c r="K23"/>
  <c r="I40" i="29" l="1"/>
  <c r="M40"/>
  <c r="N40"/>
  <c r="N41" i="129"/>
  <c r="M41" s="1"/>
  <c r="H42" i="111"/>
  <c r="H42" i="4"/>
  <c r="Q15" i="88" l="1"/>
  <c r="R15"/>
  <c r="Q16"/>
  <c r="R16"/>
  <c r="Q17"/>
  <c r="R17"/>
  <c r="Q18"/>
  <c r="R18"/>
  <c r="Q19"/>
  <c r="R19"/>
  <c r="Q20"/>
  <c r="R20"/>
  <c r="Q21"/>
  <c r="R21"/>
  <c r="Q22"/>
  <c r="R22"/>
  <c r="Q23"/>
  <c r="R23"/>
  <c r="Q24"/>
  <c r="R24"/>
  <c r="Q25"/>
  <c r="R25"/>
  <c r="Q26"/>
  <c r="R26"/>
  <c r="Q27"/>
  <c r="R27"/>
  <c r="Q28"/>
  <c r="R28"/>
  <c r="Q29"/>
  <c r="R29"/>
  <c r="Q30"/>
  <c r="R30"/>
  <c r="Q31"/>
  <c r="R31"/>
  <c r="Q32"/>
  <c r="R32"/>
  <c r="Q33"/>
  <c r="R33"/>
  <c r="Q34"/>
  <c r="R34"/>
  <c r="Q35"/>
  <c r="R35"/>
  <c r="Q36"/>
  <c r="R36"/>
  <c r="Q37"/>
  <c r="R37"/>
  <c r="Q38"/>
  <c r="R38"/>
  <c r="Q39"/>
  <c r="R39"/>
  <c r="Q40"/>
  <c r="R40"/>
  <c r="Q41"/>
  <c r="R41"/>
  <c r="Q42"/>
  <c r="R42"/>
  <c r="Q43"/>
  <c r="R43"/>
  <c r="R14"/>
  <c r="Q14"/>
  <c r="P15"/>
  <c r="P16"/>
  <c r="P17"/>
  <c r="P18"/>
  <c r="P19"/>
  <c r="P20"/>
  <c r="P21"/>
  <c r="P22"/>
  <c r="P23"/>
  <c r="P24"/>
  <c r="P25"/>
  <c r="P26"/>
  <c r="P27"/>
  <c r="P28"/>
  <c r="P29"/>
  <c r="P30"/>
  <c r="P31"/>
  <c r="P32"/>
  <c r="P33"/>
  <c r="P34"/>
  <c r="P35"/>
  <c r="P36"/>
  <c r="P37"/>
  <c r="P38"/>
  <c r="P39"/>
  <c r="P40"/>
  <c r="P41"/>
  <c r="P42"/>
  <c r="P43"/>
  <c r="P14"/>
  <c r="N44"/>
  <c r="O44"/>
  <c r="P44" l="1"/>
  <c r="M15"/>
  <c r="M16"/>
  <c r="M17"/>
  <c r="M18"/>
  <c r="M19"/>
  <c r="M20"/>
  <c r="M21"/>
  <c r="M22"/>
  <c r="M23"/>
  <c r="M24"/>
  <c r="M25"/>
  <c r="M26"/>
  <c r="M27"/>
  <c r="M28"/>
  <c r="M29"/>
  <c r="M30"/>
  <c r="M31"/>
  <c r="M32"/>
  <c r="M33"/>
  <c r="M34"/>
  <c r="M35"/>
  <c r="M36"/>
  <c r="M37"/>
  <c r="M38"/>
  <c r="M39"/>
  <c r="M40"/>
  <c r="M41"/>
  <c r="M42"/>
  <c r="M43"/>
  <c r="M14"/>
  <c r="L44"/>
  <c r="K44"/>
  <c r="H44"/>
  <c r="I44"/>
  <c r="J15"/>
  <c r="J16"/>
  <c r="J17"/>
  <c r="J18"/>
  <c r="S18" s="1"/>
  <c r="J19"/>
  <c r="J20"/>
  <c r="J21"/>
  <c r="J22"/>
  <c r="S22" s="1"/>
  <c r="J23"/>
  <c r="J24"/>
  <c r="J25"/>
  <c r="J26"/>
  <c r="S26" s="1"/>
  <c r="J27"/>
  <c r="J28"/>
  <c r="J29"/>
  <c r="J30"/>
  <c r="S30" s="1"/>
  <c r="J31"/>
  <c r="J32"/>
  <c r="J33"/>
  <c r="J34"/>
  <c r="S34" s="1"/>
  <c r="J35"/>
  <c r="J36"/>
  <c r="J37"/>
  <c r="J38"/>
  <c r="S38" s="1"/>
  <c r="J39"/>
  <c r="J40"/>
  <c r="J41"/>
  <c r="J42"/>
  <c r="S42" s="1"/>
  <c r="J43"/>
  <c r="J14"/>
  <c r="G15"/>
  <c r="G16"/>
  <c r="G17"/>
  <c r="G18"/>
  <c r="G19"/>
  <c r="G20"/>
  <c r="G21"/>
  <c r="G22"/>
  <c r="G23"/>
  <c r="G24"/>
  <c r="G25"/>
  <c r="G26"/>
  <c r="G27"/>
  <c r="G28"/>
  <c r="G29"/>
  <c r="G30"/>
  <c r="G31"/>
  <c r="G32"/>
  <c r="G33"/>
  <c r="G34"/>
  <c r="G35"/>
  <c r="G36"/>
  <c r="G37"/>
  <c r="G38"/>
  <c r="G39"/>
  <c r="G40"/>
  <c r="G41"/>
  <c r="G42"/>
  <c r="G43"/>
  <c r="F44"/>
  <c r="G14"/>
  <c r="C44"/>
  <c r="K14" i="75"/>
  <c r="K15"/>
  <c r="K16"/>
  <c r="K17"/>
  <c r="K18"/>
  <c r="K19"/>
  <c r="K20"/>
  <c r="K21"/>
  <c r="K22"/>
  <c r="K23"/>
  <c r="K24"/>
  <c r="K25"/>
  <c r="K26"/>
  <c r="K27"/>
  <c r="K28"/>
  <c r="K29"/>
  <c r="K30"/>
  <c r="K31"/>
  <c r="K32"/>
  <c r="K33"/>
  <c r="K34"/>
  <c r="K35"/>
  <c r="K36"/>
  <c r="K37"/>
  <c r="K38"/>
  <c r="K39"/>
  <c r="K40"/>
  <c r="K41"/>
  <c r="K42"/>
  <c r="K13"/>
  <c r="J43"/>
  <c r="I43"/>
  <c r="K14" i="7"/>
  <c r="K15"/>
  <c r="K16"/>
  <c r="K17"/>
  <c r="K18"/>
  <c r="K19"/>
  <c r="K20"/>
  <c r="K21"/>
  <c r="K22"/>
  <c r="K23"/>
  <c r="K24"/>
  <c r="K25"/>
  <c r="K26"/>
  <c r="K27"/>
  <c r="K28"/>
  <c r="K29"/>
  <c r="K30"/>
  <c r="K31"/>
  <c r="K32"/>
  <c r="K33"/>
  <c r="K34"/>
  <c r="K35"/>
  <c r="K36"/>
  <c r="K37"/>
  <c r="K38"/>
  <c r="K39"/>
  <c r="K40"/>
  <c r="K41"/>
  <c r="K42"/>
  <c r="K13"/>
  <c r="J43"/>
  <c r="I43"/>
  <c r="Q44" i="88" l="1"/>
  <c r="S14"/>
  <c r="S40"/>
  <c r="S36"/>
  <c r="S32"/>
  <c r="S28"/>
  <c r="S24"/>
  <c r="S20"/>
  <c r="S16"/>
  <c r="K43" i="75"/>
  <c r="M44" i="88"/>
  <c r="G44"/>
  <c r="E44"/>
  <c r="J44"/>
  <c r="S43"/>
  <c r="S41"/>
  <c r="S39"/>
  <c r="S37"/>
  <c r="S35"/>
  <c r="S33"/>
  <c r="S31"/>
  <c r="S29"/>
  <c r="S27"/>
  <c r="S25"/>
  <c r="S23"/>
  <c r="S21"/>
  <c r="S19"/>
  <c r="S17"/>
  <c r="S15"/>
  <c r="R44"/>
  <c r="K43" i="7"/>
  <c r="K23" i="27"/>
  <c r="S44" i="88" l="1"/>
  <c r="I23" i="27"/>
  <c r="F23"/>
  <c r="E23"/>
  <c r="D23"/>
  <c r="J23" l="1"/>
  <c r="H23"/>
  <c r="G23"/>
  <c r="D42" i="74"/>
  <c r="D42" i="5"/>
  <c r="E42" i="13" l="1"/>
  <c r="D42" l="1"/>
  <c r="C42"/>
  <c r="E14" i="75"/>
  <c r="E15"/>
  <c r="E16"/>
  <c r="E17"/>
  <c r="E18"/>
  <c r="E19"/>
  <c r="E20"/>
  <c r="E21"/>
  <c r="E22"/>
  <c r="E23"/>
  <c r="E24"/>
  <c r="E25"/>
  <c r="E26"/>
  <c r="E27"/>
  <c r="E28"/>
  <c r="E29"/>
  <c r="E30"/>
  <c r="E31"/>
  <c r="E32"/>
  <c r="E33"/>
  <c r="E34"/>
  <c r="E35"/>
  <c r="E36"/>
  <c r="E37"/>
  <c r="E38"/>
  <c r="E39"/>
  <c r="E40"/>
  <c r="E41"/>
  <c r="E42"/>
  <c r="E13"/>
  <c r="D43"/>
  <c r="C43"/>
  <c r="E14" i="7"/>
  <c r="E15"/>
  <c r="E16"/>
  <c r="E17"/>
  <c r="E18"/>
  <c r="E19"/>
  <c r="E20"/>
  <c r="E21"/>
  <c r="E22"/>
  <c r="E23"/>
  <c r="E24"/>
  <c r="E25"/>
  <c r="E26"/>
  <c r="E27"/>
  <c r="E28"/>
  <c r="E29"/>
  <c r="E30"/>
  <c r="E31"/>
  <c r="E32"/>
  <c r="E33"/>
  <c r="E34"/>
  <c r="E35"/>
  <c r="E36"/>
  <c r="E37"/>
  <c r="E38"/>
  <c r="E39"/>
  <c r="E40"/>
  <c r="E41"/>
  <c r="E42"/>
  <c r="E13"/>
  <c r="D43"/>
  <c r="C43"/>
  <c r="I42" i="13" l="1"/>
  <c r="E43" i="75"/>
  <c r="E43" i="7"/>
  <c r="H14" i="75"/>
  <c r="Q14" s="1"/>
  <c r="H15"/>
  <c r="Q15" s="1"/>
  <c r="H16"/>
  <c r="Q16" s="1"/>
  <c r="H17"/>
  <c r="Q17" s="1"/>
  <c r="H18"/>
  <c r="Q18" s="1"/>
  <c r="H19"/>
  <c r="Q19" s="1"/>
  <c r="H20"/>
  <c r="Q20" s="1"/>
  <c r="H21"/>
  <c r="Q21" s="1"/>
  <c r="H22"/>
  <c r="Q22" s="1"/>
  <c r="H23"/>
  <c r="Q23" s="1"/>
  <c r="H24"/>
  <c r="Q24" s="1"/>
  <c r="H25"/>
  <c r="Q25" s="1"/>
  <c r="H26"/>
  <c r="Q26" s="1"/>
  <c r="H27"/>
  <c r="Q27" s="1"/>
  <c r="H28"/>
  <c r="Q28" s="1"/>
  <c r="H29"/>
  <c r="Q29" s="1"/>
  <c r="H30"/>
  <c r="Q30" s="1"/>
  <c r="H31"/>
  <c r="Q31" s="1"/>
  <c r="H32"/>
  <c r="Q32" s="1"/>
  <c r="H33"/>
  <c r="Q33" s="1"/>
  <c r="H34"/>
  <c r="Q34" s="1"/>
  <c r="H35"/>
  <c r="Q35" s="1"/>
  <c r="H36"/>
  <c r="Q36" s="1"/>
  <c r="H37"/>
  <c r="Q37" s="1"/>
  <c r="H38"/>
  <c r="Q38" s="1"/>
  <c r="H39"/>
  <c r="Q39" s="1"/>
  <c r="H40"/>
  <c r="Q40" s="1"/>
  <c r="H41"/>
  <c r="Q41" s="1"/>
  <c r="H42"/>
  <c r="Q42" s="1"/>
  <c r="H13"/>
  <c r="F43"/>
  <c r="G43"/>
  <c r="H14" i="7"/>
  <c r="Q14" s="1"/>
  <c r="H15"/>
  <c r="Q15" s="1"/>
  <c r="H16"/>
  <c r="Q16" s="1"/>
  <c r="H17"/>
  <c r="Q17" s="1"/>
  <c r="H18"/>
  <c r="Q18" s="1"/>
  <c r="H19"/>
  <c r="Q19" s="1"/>
  <c r="H20"/>
  <c r="Q20" s="1"/>
  <c r="H21"/>
  <c r="Q21" s="1"/>
  <c r="H22"/>
  <c r="Q22" s="1"/>
  <c r="H23"/>
  <c r="Q23" s="1"/>
  <c r="H24"/>
  <c r="Q24" s="1"/>
  <c r="H25"/>
  <c r="Q25" s="1"/>
  <c r="H26"/>
  <c r="Q26" s="1"/>
  <c r="H27"/>
  <c r="Q27" s="1"/>
  <c r="H28"/>
  <c r="Q28" s="1"/>
  <c r="H29"/>
  <c r="Q29" s="1"/>
  <c r="H30"/>
  <c r="Q30" s="1"/>
  <c r="H31"/>
  <c r="Q31" s="1"/>
  <c r="H32"/>
  <c r="Q32" s="1"/>
  <c r="H33"/>
  <c r="Q33" s="1"/>
  <c r="H34"/>
  <c r="Q34" s="1"/>
  <c r="H35"/>
  <c r="Q35" s="1"/>
  <c r="H36"/>
  <c r="Q36" s="1"/>
  <c r="H37"/>
  <c r="Q37" s="1"/>
  <c r="H38"/>
  <c r="Q38" s="1"/>
  <c r="H39"/>
  <c r="Q39" s="1"/>
  <c r="H40"/>
  <c r="Q40" s="1"/>
  <c r="H41"/>
  <c r="Q41" s="1"/>
  <c r="H42"/>
  <c r="Q42" s="1"/>
  <c r="H13"/>
  <c r="Q13" s="1"/>
  <c r="G43"/>
  <c r="F43"/>
  <c r="Q43" l="1"/>
  <c r="H43" i="75"/>
  <c r="Q13"/>
  <c r="Q43" s="1"/>
  <c r="H43" i="7"/>
  <c r="C42" i="128"/>
  <c r="D42"/>
  <c r="E42"/>
  <c r="F42"/>
  <c r="G42"/>
  <c r="H42"/>
  <c r="I42"/>
  <c r="J42"/>
  <c r="K42"/>
  <c r="L42"/>
  <c r="G14" i="86"/>
  <c r="G15"/>
  <c r="G16"/>
  <c r="G17"/>
  <c r="G18"/>
  <c r="G19"/>
  <c r="G20"/>
  <c r="G21"/>
  <c r="G22"/>
  <c r="G23"/>
  <c r="G24"/>
  <c r="G25"/>
  <c r="G26"/>
  <c r="G27"/>
  <c r="G28"/>
  <c r="G29"/>
  <c r="G30"/>
  <c r="G31"/>
  <c r="G32"/>
  <c r="G33"/>
  <c r="G34"/>
  <c r="G35"/>
  <c r="G36"/>
  <c r="G37"/>
  <c r="G38"/>
  <c r="G39"/>
  <c r="G40"/>
  <c r="G41"/>
  <c r="G42"/>
  <c r="G13"/>
  <c r="F43"/>
  <c r="I42" l="1"/>
  <c r="K42" s="1"/>
  <c r="I13"/>
  <c r="J13" s="1"/>
  <c r="I41"/>
  <c r="K41" s="1"/>
  <c r="I39"/>
  <c r="K39" s="1"/>
  <c r="I37"/>
  <c r="K37" s="1"/>
  <c r="I35"/>
  <c r="K35" s="1"/>
  <c r="I33"/>
  <c r="K33" s="1"/>
  <c r="I31"/>
  <c r="K31" s="1"/>
  <c r="I29"/>
  <c r="K29" s="1"/>
  <c r="I27"/>
  <c r="K27" s="1"/>
  <c r="I25"/>
  <c r="K25" s="1"/>
  <c r="I23"/>
  <c r="K23" s="1"/>
  <c r="I21"/>
  <c r="K21" s="1"/>
  <c r="I19"/>
  <c r="K19" s="1"/>
  <c r="I17"/>
  <c r="K17" s="1"/>
  <c r="I15"/>
  <c r="K15" s="1"/>
  <c r="I40"/>
  <c r="K40" s="1"/>
  <c r="I38"/>
  <c r="K38" s="1"/>
  <c r="I36"/>
  <c r="K36" s="1"/>
  <c r="I34"/>
  <c r="K34" s="1"/>
  <c r="I32"/>
  <c r="K32" s="1"/>
  <c r="I30"/>
  <c r="K30" s="1"/>
  <c r="I28"/>
  <c r="K28" s="1"/>
  <c r="I26"/>
  <c r="K26" s="1"/>
  <c r="I24"/>
  <c r="K24" s="1"/>
  <c r="I22"/>
  <c r="K22" s="1"/>
  <c r="I20"/>
  <c r="K20" s="1"/>
  <c r="I18"/>
  <c r="K18" s="1"/>
  <c r="I16"/>
  <c r="K16" s="1"/>
  <c r="I14"/>
  <c r="K14" s="1"/>
  <c r="G43"/>
  <c r="E43"/>
  <c r="J33" l="1"/>
  <c r="J35"/>
  <c r="J37"/>
  <c r="J39"/>
  <c r="J41"/>
  <c r="J42"/>
  <c r="J27"/>
  <c r="J29"/>
  <c r="J31"/>
  <c r="J14"/>
  <c r="J16"/>
  <c r="J18"/>
  <c r="J20"/>
  <c r="J22"/>
  <c r="J24"/>
  <c r="J26"/>
  <c r="J28"/>
  <c r="J30"/>
  <c r="J32"/>
  <c r="J34"/>
  <c r="J36"/>
  <c r="J38"/>
  <c r="J40"/>
  <c r="J15"/>
  <c r="J17"/>
  <c r="J19"/>
  <c r="J21"/>
  <c r="J23"/>
  <c r="J25"/>
  <c r="I43"/>
  <c r="K13"/>
  <c r="K43" s="1"/>
  <c r="D43"/>
  <c r="J43" l="1"/>
  <c r="C43"/>
  <c r="H42" i="74" l="1"/>
  <c r="I42"/>
  <c r="J42"/>
  <c r="K42"/>
  <c r="L42"/>
  <c r="E42"/>
  <c r="C42"/>
  <c r="H42" i="5"/>
  <c r="I42"/>
  <c r="J42"/>
  <c r="K42"/>
  <c r="L42"/>
  <c r="E42"/>
  <c r="C42"/>
  <c r="F42" i="112" l="1"/>
  <c r="C42"/>
  <c r="D42"/>
  <c r="F42" i="113"/>
  <c r="D42"/>
  <c r="C42"/>
  <c r="D42" i="111"/>
  <c r="D42" i="4"/>
  <c r="F42" l="1"/>
  <c r="F42" i="111"/>
  <c r="C42"/>
  <c r="C42" i="4"/>
  <c r="O24" i="96" l="1"/>
  <c r="P24"/>
  <c r="Q24"/>
  <c r="N24"/>
  <c r="H26"/>
  <c r="I26"/>
  <c r="J24"/>
  <c r="Q23"/>
  <c r="P23"/>
  <c r="O23"/>
  <c r="O26" s="1"/>
  <c r="N23"/>
  <c r="J23"/>
  <c r="O17"/>
  <c r="P17"/>
  <c r="Q17"/>
  <c r="O18"/>
  <c r="P18"/>
  <c r="Q18"/>
  <c r="O19"/>
  <c r="P19"/>
  <c r="Q19"/>
  <c r="O20"/>
  <c r="P20"/>
  <c r="Q20"/>
  <c r="Q16"/>
  <c r="P16"/>
  <c r="O16"/>
  <c r="N17"/>
  <c r="N18"/>
  <c r="N19"/>
  <c r="N20"/>
  <c r="N16"/>
  <c r="K21"/>
  <c r="L21"/>
  <c r="L27" s="1"/>
  <c r="M21"/>
  <c r="N26" l="1"/>
  <c r="P26"/>
  <c r="Q26"/>
  <c r="M27"/>
  <c r="K27"/>
  <c r="R24"/>
  <c r="O21"/>
  <c r="J26"/>
  <c r="P21"/>
  <c r="Q21"/>
  <c r="R23"/>
  <c r="R26" s="1"/>
  <c r="N21"/>
  <c r="G21"/>
  <c r="G27" s="1"/>
  <c r="H21"/>
  <c r="H27" s="1"/>
  <c r="I21"/>
  <c r="I27" s="1"/>
  <c r="R17"/>
  <c r="R18"/>
  <c r="R19"/>
  <c r="R20"/>
  <c r="R16"/>
  <c r="P27" l="1"/>
  <c r="Q27"/>
  <c r="N27"/>
  <c r="O27"/>
  <c r="R21"/>
  <c r="R27" s="1"/>
  <c r="J21"/>
  <c r="J27" s="1"/>
  <c r="C26"/>
  <c r="C21"/>
  <c r="C27" l="1"/>
  <c r="S15" l="1"/>
  <c r="S27" s="1"/>
  <c r="O32" i="56"/>
  <c r="G32"/>
  <c r="S32"/>
  <c r="Q32"/>
  <c r="M32"/>
  <c r="K32"/>
  <c r="I32"/>
  <c r="E32"/>
</calcChain>
</file>

<file path=xl/sharedStrings.xml><?xml version="1.0" encoding="utf-8"?>
<sst xmlns="http://schemas.openxmlformats.org/spreadsheetml/2006/main" count="4175" uniqueCount="1052">
  <si>
    <t>[Mid-Day Meal Scheme]</t>
  </si>
  <si>
    <t>State:</t>
  </si>
  <si>
    <t>S.No.</t>
  </si>
  <si>
    <t>Name of District</t>
  </si>
  <si>
    <t>No. of  Institutions</t>
  </si>
  <si>
    <t xml:space="preserve">(Govt+LB)Schools </t>
  </si>
  <si>
    <t>GA Schools</t>
  </si>
  <si>
    <t>Govt: Government Schools</t>
  </si>
  <si>
    <t>LB: Local Body Schools</t>
  </si>
  <si>
    <t>GA: Govt Aided Schools</t>
  </si>
  <si>
    <t xml:space="preserve"> </t>
  </si>
  <si>
    <t>Date:_________</t>
  </si>
  <si>
    <t>(Signature)</t>
  </si>
  <si>
    <t xml:space="preserve">Secretary of the Nodal Department </t>
  </si>
  <si>
    <t xml:space="preserve">                          Government/UT Administration of ________</t>
  </si>
  <si>
    <t>(Only in MS-Excel Format)</t>
  </si>
  <si>
    <t xml:space="preserve">No. of children </t>
  </si>
  <si>
    <t>Total no. of meals served</t>
  </si>
  <si>
    <t>Total</t>
  </si>
  <si>
    <t>Government/UT Administration of ________</t>
  </si>
  <si>
    <t>[Qnty in MTs]</t>
  </si>
  <si>
    <t>Rice</t>
  </si>
  <si>
    <t>Date:</t>
  </si>
  <si>
    <t xml:space="preserve">          Seal:</t>
  </si>
  <si>
    <t>[Rs. in lakh]</t>
  </si>
  <si>
    <t>Sl. No.</t>
  </si>
  <si>
    <t>Primary</t>
  </si>
  <si>
    <t>Upper Primary</t>
  </si>
  <si>
    <t>[Rs. in Lakh]</t>
  </si>
  <si>
    <t>Activities                                                               (Please list item-wise details as far as possible)</t>
  </si>
  <si>
    <t>I</t>
  </si>
  <si>
    <t xml:space="preserve">School Level Expenses </t>
  </si>
  <si>
    <t>i)Form &amp; Stationery</t>
  </si>
  <si>
    <t>Sub Total</t>
  </si>
  <si>
    <t>II</t>
  </si>
  <si>
    <t>ii) Transport &amp; Conveyance</t>
  </si>
  <si>
    <t>iv) Furniture, hardware and consumables etc.</t>
  </si>
  <si>
    <t>Grand Total</t>
  </si>
  <si>
    <t>District</t>
  </si>
  <si>
    <t xml:space="preserve">Completed (C) </t>
  </si>
  <si>
    <t xml:space="preserve">In progress (IP)                    </t>
  </si>
  <si>
    <t xml:space="preserve">Physical </t>
  </si>
  <si>
    <t>*: District-wise allocation made by State/UT out of Central Assistance provided for the purpose.</t>
  </si>
  <si>
    <t>Wheat</t>
  </si>
  <si>
    <t>SC</t>
  </si>
  <si>
    <t>ST</t>
  </si>
  <si>
    <t>OBC</t>
  </si>
  <si>
    <t>Minority</t>
  </si>
  <si>
    <t>Others</t>
  </si>
  <si>
    <t>Male</t>
  </si>
  <si>
    <t>Female</t>
  </si>
  <si>
    <t>Food item</t>
  </si>
  <si>
    <t>Calories</t>
  </si>
  <si>
    <t>Pulses</t>
  </si>
  <si>
    <t>Oil &amp; fat</t>
  </si>
  <si>
    <t>Fuel</t>
  </si>
  <si>
    <t>Table-AT-1</t>
  </si>
  <si>
    <t>[MID-DAY MEAL SCHEME]</t>
  </si>
  <si>
    <t>Year</t>
  </si>
  <si>
    <t>Table:AT-2</t>
  </si>
  <si>
    <t>Table: AT-4</t>
  </si>
  <si>
    <t>Table: AT-4A</t>
  </si>
  <si>
    <t>Table: AT-5</t>
  </si>
  <si>
    <t>Table: AT-6</t>
  </si>
  <si>
    <t>Table: AT-7</t>
  </si>
  <si>
    <t>Table: AT-8</t>
  </si>
  <si>
    <t>Table: AT-9</t>
  </si>
  <si>
    <t>Table: AT-10</t>
  </si>
  <si>
    <t>Table: AT-11</t>
  </si>
  <si>
    <t>Table: AT-12</t>
  </si>
  <si>
    <t xml:space="preserve">Aggregate quantity Consumed at School level </t>
  </si>
  <si>
    <t>Table: AT-6A</t>
  </si>
  <si>
    <t>S. No.</t>
  </si>
  <si>
    <t>Month</t>
  </si>
  <si>
    <t>Total No. of Days in the month</t>
  </si>
  <si>
    <t>Anticipated No. of Working Days (3-8)</t>
  </si>
  <si>
    <t>Remarks</t>
  </si>
  <si>
    <t>Vacation Days</t>
  </si>
  <si>
    <t>Holidays outside Vacation period</t>
  </si>
  <si>
    <t>Total Holidays          (4+7)</t>
  </si>
  <si>
    <t xml:space="preserve">Sundays </t>
  </si>
  <si>
    <t>Other School Holidays</t>
  </si>
  <si>
    <t>Seal:</t>
  </si>
  <si>
    <t>Anticipated No. of working days</t>
  </si>
  <si>
    <t>Requirement of Foodgrains (in MTs)</t>
  </si>
  <si>
    <t xml:space="preserve"> Government/UT Administration of ________</t>
  </si>
  <si>
    <t>Table: AT-17</t>
  </si>
  <si>
    <t>Table: AT-3A</t>
  </si>
  <si>
    <t>Table: AT-3B</t>
  </si>
  <si>
    <t xml:space="preserve">Total </t>
  </si>
  <si>
    <t xml:space="preserve">                                                                                                                                                                               Government/UT Administration of ________</t>
  </si>
  <si>
    <t>Table: AT-7A</t>
  </si>
  <si>
    <t xml:space="preserve">Total Cooking cost expenditure                   </t>
  </si>
  <si>
    <t>Govt.</t>
  </si>
  <si>
    <t>Protein content     (in gms)</t>
  </si>
  <si>
    <t>Quantity                 (in gms)</t>
  </si>
  <si>
    <t>No. of Cooks cum helper</t>
  </si>
  <si>
    <t>Govt. aided</t>
  </si>
  <si>
    <t>Local body</t>
  </si>
  <si>
    <t>Table: AT-18</t>
  </si>
  <si>
    <t>Madarsas/ Maqtab</t>
  </si>
  <si>
    <t>State</t>
  </si>
  <si>
    <t>No. of Institutions  serving MDM</t>
  </si>
  <si>
    <t>PERFORMANCE</t>
  </si>
  <si>
    <r>
      <t>Financial (</t>
    </r>
    <r>
      <rPr>
        <b/>
        <i/>
        <sz val="10"/>
        <rFont val="Arial"/>
        <family val="2"/>
      </rPr>
      <t>Rs. in lakh)</t>
    </r>
  </si>
  <si>
    <t>Yet to start</t>
  </si>
  <si>
    <t>This information is based on the Academic Calendar prepared by the Education Department</t>
  </si>
  <si>
    <t xml:space="preserve">Balance requirement of kitchen  cum stores </t>
  </si>
  <si>
    <t>SI.No</t>
  </si>
  <si>
    <t>Component</t>
  </si>
  <si>
    <t>No. of Meals served</t>
  </si>
  <si>
    <t xml:space="preserve">No. of working days on which MDM served </t>
  </si>
  <si>
    <t>Centre</t>
  </si>
  <si>
    <t>Total (col.8+11-14)</t>
  </si>
  <si>
    <t>*</t>
  </si>
  <si>
    <t>Central assistance received</t>
  </si>
  <si>
    <t>*Rice</t>
  </si>
  <si>
    <t>*Wheat</t>
  </si>
  <si>
    <t>**</t>
  </si>
  <si>
    <t>***</t>
  </si>
  <si>
    <t>Honorarium amount (Rs. In lakhs)</t>
  </si>
  <si>
    <t xml:space="preserve">*Norms are only for guidance. Actual number will be determined on the basis of ground reality. </t>
  </si>
  <si>
    <t>Total            (col 3+4+5+6)</t>
  </si>
  <si>
    <t>Total       (col.8+9+10+11)</t>
  </si>
  <si>
    <t>Total       (col.13+14+15+16)</t>
  </si>
  <si>
    <t>SHG</t>
  </si>
  <si>
    <t>NGO</t>
  </si>
  <si>
    <t>PRI - Panchayati Raj Institution</t>
  </si>
  <si>
    <t>SHG - Self Help Group</t>
  </si>
  <si>
    <t>VEC Village Education Committee</t>
  </si>
  <si>
    <t>WEC - Ward Education Committee</t>
  </si>
  <si>
    <t>Cost of Foodgrain</t>
  </si>
  <si>
    <t>Cooking Cost</t>
  </si>
  <si>
    <t>Transportation Assistance</t>
  </si>
  <si>
    <t>MME</t>
  </si>
  <si>
    <t>Honorarium to Cook-cum-Helper</t>
  </si>
  <si>
    <t>Kitchen-cum-Store</t>
  </si>
  <si>
    <t>Kitchen Devices</t>
  </si>
  <si>
    <t>Quantity (in gms)</t>
  </si>
  <si>
    <t>Diff. Between (7) -(12)</t>
  </si>
  <si>
    <t>Reasons for difference in col. 13</t>
  </si>
  <si>
    <t>Physical           [col. 3-col.5-col.7]</t>
  </si>
  <si>
    <t>Financial ( Rs. in lakh)                                       [col. 4-col.6-col.8]</t>
  </si>
  <si>
    <r>
      <t xml:space="preserve">Total  </t>
    </r>
    <r>
      <rPr>
        <b/>
        <i/>
        <sz val="10"/>
        <rFont val="Arial"/>
        <family val="2"/>
      </rPr>
      <t xml:space="preserve"> </t>
    </r>
  </si>
  <si>
    <t>#</t>
  </si>
  <si>
    <t>##</t>
  </si>
  <si>
    <t xml:space="preserve">Unit Cost </t>
  </si>
  <si>
    <t>(Rs. In lakhs)</t>
  </si>
  <si>
    <t>No. of Institutions assigned to</t>
  </si>
  <si>
    <t>Grand total</t>
  </si>
  <si>
    <t>Govt. (Col.3-7-11)</t>
  </si>
  <si>
    <t>Govt. aided (col.4-8-12)</t>
  </si>
  <si>
    <t>Local body (col.5-9-13)</t>
  </si>
  <si>
    <t>Total (col.6-10-14)</t>
  </si>
  <si>
    <t>*Remarks</t>
  </si>
  <si>
    <t>Instalment / Component</t>
  </si>
  <si>
    <t>Amount (Rs. In lakhs)</t>
  </si>
  <si>
    <t>Date of receiving of funds by the State / UT</t>
  </si>
  <si>
    <t>Block*</t>
  </si>
  <si>
    <t>Amount</t>
  </si>
  <si>
    <t>Date</t>
  </si>
  <si>
    <t>$</t>
  </si>
  <si>
    <t>Budget Provision</t>
  </si>
  <si>
    <t xml:space="preserve">Expenditure </t>
  </si>
  <si>
    <t xml:space="preserve"> Holidays</t>
  </si>
  <si>
    <t>Holidays</t>
  </si>
  <si>
    <t>No. of Schools not having Kitchen Shed</t>
  </si>
  <si>
    <t>Fund required</t>
  </si>
  <si>
    <t>Kitchen-cum-Store proposed this year</t>
  </si>
  <si>
    <t>Total fund required : (Col. 6+10+14+18)</t>
  </si>
  <si>
    <t>Gram Panchayat / School*</t>
  </si>
  <si>
    <t>District*</t>
  </si>
  <si>
    <t xml:space="preserve">*If the State releases the fund directly to District / block / Gram Panchayat / school level, then fill up the relevant column. </t>
  </si>
  <si>
    <t>Youth Club of NYK</t>
  </si>
  <si>
    <t>NYK: Nehru Yuva Kendra</t>
  </si>
  <si>
    <t>1. Cooks- cum- helpers engaged under Mid Day Meal Scheme</t>
  </si>
  <si>
    <t xml:space="preserve">2. Cost of meal per child per school day as per State Nutrition / Expenditure Norm including both, Central and State share. </t>
  </si>
  <si>
    <t>Cost   (in Rs.)</t>
  </si>
  <si>
    <t>Any other item</t>
  </si>
  <si>
    <t>Central</t>
  </si>
  <si>
    <t>For Central Share</t>
  </si>
  <si>
    <t>For State Share</t>
  </si>
  <si>
    <t>Central Share</t>
  </si>
  <si>
    <t>Status of Releasing of Funds by the State / UT</t>
  </si>
  <si>
    <t>Date on which Block / Gram Panchyat / School / Cooking Agency received funds</t>
  </si>
  <si>
    <t>Directorate / Authority</t>
  </si>
  <si>
    <t xml:space="preserve">*Total </t>
  </si>
  <si>
    <t>States / UTs will indicate their choice.</t>
  </si>
  <si>
    <t xml:space="preserve">Cost of foodgrains </t>
  </si>
  <si>
    <t xml:space="preserve">3.  Per Unit Cooking Cost </t>
  </si>
  <si>
    <t xml:space="preserve">Kitchen-cum-store </t>
  </si>
  <si>
    <t xml:space="preserve">No. of Institutions </t>
  </si>
  <si>
    <t>Qty (in MTs)</t>
  </si>
  <si>
    <t>Unspent Balance  {Col. (4+ 5)- 9}</t>
  </si>
  <si>
    <t>(Rs. in lakh)</t>
  </si>
  <si>
    <t>ii) Training of cook cum helpers</t>
  </si>
  <si>
    <t>iii) Replacement/repair/maintenance of cooking device, utensils, etc.</t>
  </si>
  <si>
    <t>v) Capacity builidng of officials</t>
  </si>
  <si>
    <t>i) Hiring charges of manpower at various levels</t>
  </si>
  <si>
    <t>iii) Office expenditure</t>
  </si>
  <si>
    <t>vi) Publicity, Preparation of relevant manuals</t>
  </si>
  <si>
    <t xml:space="preserve">vii) External Monitoring &amp; Evaluation </t>
  </si>
  <si>
    <t>col.3 x col.4 x State's / UT's share</t>
  </si>
  <si>
    <t>Trust</t>
  </si>
  <si>
    <t>PRI / GP/ Urban Local Body</t>
  </si>
  <si>
    <t>GP - Gram Panchayat</t>
  </si>
  <si>
    <t>No. of children covered</t>
  </si>
  <si>
    <t>Kitchen-cum-store</t>
  </si>
  <si>
    <t>No. of meals to be served  (Col. 4 x Col. 5)</t>
  </si>
  <si>
    <t>Average No. of children availed MDM [Col. 8/Col. 9]</t>
  </si>
  <si>
    <t>Name of Distict</t>
  </si>
  <si>
    <t>State Share</t>
  </si>
  <si>
    <t>Table: AT-8A</t>
  </si>
  <si>
    <t>Total       (col. 8+9+  10+11)</t>
  </si>
  <si>
    <t>Total            (col 3+4 +5+6)</t>
  </si>
  <si>
    <t>Table: AT-6B</t>
  </si>
  <si>
    <t>kitchen cum store constructed through convergance</t>
  </si>
  <si>
    <t xml:space="preserve">Adhoc Grant (25%) </t>
  </si>
  <si>
    <t xml:space="preserve">(A) Recurring Assistance </t>
  </si>
  <si>
    <t xml:space="preserve">(B) Non-Recurring Assistance </t>
  </si>
  <si>
    <t xml:space="preserve">[col. 5]x Rs. PDS rate for Special Category States  </t>
  </si>
  <si>
    <t xml:space="preserve">[col. 5]x Rs. 750 for other States/UTs. </t>
  </si>
  <si>
    <t xml:space="preserve">Tax per MT foodgrain, if any : </t>
  </si>
  <si>
    <t>(Govt+LB)</t>
  </si>
  <si>
    <t>GA</t>
  </si>
  <si>
    <t>State Share(9+12-15)</t>
  </si>
  <si>
    <t>Total(10+13-16)</t>
  </si>
  <si>
    <t>Others( Please specify)</t>
  </si>
  <si>
    <t xml:space="preserve">No. of schools </t>
  </si>
  <si>
    <t>Name of  District</t>
  </si>
  <si>
    <t>S.no</t>
  </si>
  <si>
    <t>Madarsa/Maqtab</t>
  </si>
  <si>
    <t xml:space="preserve">Central Assistance Released by GOI </t>
  </si>
  <si>
    <t>(Rs. in Lakh)</t>
  </si>
  <si>
    <t>Management, Supervision, Training,  Internal Monitoring and External Monitoring</t>
  </si>
  <si>
    <t xml:space="preserve">Central Assistance Received from GoI </t>
  </si>
  <si>
    <t xml:space="preserve">Released by State Govt. if any </t>
  </si>
  <si>
    <t xml:space="preserve">Remarks </t>
  </si>
  <si>
    <t>Total (col. 3+4+5+6)</t>
  </si>
  <si>
    <t>Deworming tablets distributed</t>
  </si>
  <si>
    <t>Table AT - 8 :UTILIZATION OF CENTRAL ASSISTANCE TOWARDS HONORARIUM TO COOK-CUM-HELPERS (Primary classes I-V)</t>
  </si>
  <si>
    <t>Distribution of spectacles</t>
  </si>
  <si>
    <t xml:space="preserve">If the cooking cost has been revised several times during the year, then all such costs should be indicated in separate rows and dates of their application in remarks column. </t>
  </si>
  <si>
    <t>Central             (col6+9-12)</t>
  </si>
  <si>
    <t>Central Share(8+11-14)</t>
  </si>
  <si>
    <t>Recurring Assistance</t>
  </si>
  <si>
    <t>Non-Recurring Assistance</t>
  </si>
  <si>
    <t>Payment of Pending Bills of previous year</t>
  </si>
  <si>
    <t xml:space="preserve">Amount  </t>
  </si>
  <si>
    <t>Constructed with convergence</t>
  </si>
  <si>
    <t>Procured with convergence</t>
  </si>
  <si>
    <t>Academic Calendar (No. of Days)</t>
  </si>
  <si>
    <t>Total No. of schools excluding newly opened school</t>
  </si>
  <si>
    <t>No. of Schools not having Kitchen-cum-store</t>
  </si>
  <si>
    <t>No. of children enrolled</t>
  </si>
  <si>
    <t>Recurring Asssitance</t>
  </si>
  <si>
    <t>Non Recurring Assistance</t>
  </si>
  <si>
    <t>Mode of Payment (cash / cheque / e-transfer)</t>
  </si>
  <si>
    <t xml:space="preserve">  Unutilized Budget</t>
  </si>
  <si>
    <t>Gen.</t>
  </si>
  <si>
    <t>SC.</t>
  </si>
  <si>
    <t>ST.</t>
  </si>
  <si>
    <t>Rs. In lakh</t>
  </si>
  <si>
    <t>Gen</t>
  </si>
  <si>
    <t>2013-14</t>
  </si>
  <si>
    <t>Table: AT-3C</t>
  </si>
  <si>
    <t>Table: AT- 3</t>
  </si>
  <si>
    <t>Primary (I-V)</t>
  </si>
  <si>
    <t>Upper Primary (VI-VIII)</t>
  </si>
  <si>
    <t>Primary with Upper Primary (I-VIII)</t>
  </si>
  <si>
    <t>Total no.  of institutions
in the State</t>
  </si>
  <si>
    <t>Total no.  of institutions
Serving MDM in the State</t>
  </si>
  <si>
    <t>Reasons for difference, if any</t>
  </si>
  <si>
    <t>1</t>
  </si>
  <si>
    <t>2</t>
  </si>
  <si>
    <t>3</t>
  </si>
  <si>
    <t>4</t>
  </si>
  <si>
    <t>5</t>
  </si>
  <si>
    <t>6</t>
  </si>
  <si>
    <t>7</t>
  </si>
  <si>
    <t>8</t>
  </si>
  <si>
    <t>Note: The institutions already counted under primary(col. 3) and upper primary(col. 4) should not be counted again in primary with upper primary(col.5)</t>
  </si>
  <si>
    <t xml:space="preserve">Total Institutions </t>
  </si>
  <si>
    <t>No. of Inst. For which Annual data entry completed</t>
  </si>
  <si>
    <t>No. of Inst. For which Monthly data entry completed</t>
  </si>
  <si>
    <t>Apr</t>
  </si>
  <si>
    <t>May</t>
  </si>
  <si>
    <t>Jun</t>
  </si>
  <si>
    <t>Jul</t>
  </si>
  <si>
    <t>Aug</t>
  </si>
  <si>
    <t>Sep</t>
  </si>
  <si>
    <t>Oct</t>
  </si>
  <si>
    <t>Nov</t>
  </si>
  <si>
    <t>Dec</t>
  </si>
  <si>
    <t xml:space="preserve">                                                                                                                                                                              </t>
  </si>
  <si>
    <t xml:space="preserve">Sl. </t>
  </si>
  <si>
    <t>Designation</t>
  </si>
  <si>
    <t>Working under MDMS</t>
  </si>
  <si>
    <t>State level</t>
  </si>
  <si>
    <t>District Level</t>
  </si>
  <si>
    <t>Block Level</t>
  </si>
  <si>
    <t>9</t>
  </si>
  <si>
    <t>10</t>
  </si>
  <si>
    <t>11</t>
  </si>
  <si>
    <t>Regular Employee</t>
  </si>
  <si>
    <t xml:space="preserve">District </t>
  </si>
  <si>
    <t xml:space="preserve">Action Taken by State Govt. </t>
  </si>
  <si>
    <t>Gender</t>
  </si>
  <si>
    <t>Caste</t>
  </si>
  <si>
    <t>community</t>
  </si>
  <si>
    <t>Serving by disadvantaged section</t>
  </si>
  <si>
    <t>Sitting Arrangement</t>
  </si>
  <si>
    <t xml:space="preserve">Total no. of cent. kitchen </t>
  </si>
  <si>
    <t>Physical details</t>
  </si>
  <si>
    <t>Financial details (Rs. in Lakh)</t>
  </si>
  <si>
    <t>No. of Institutions covered</t>
  </si>
  <si>
    <t>No. of CCH engaged at schools covered by centralised kitchen</t>
  </si>
  <si>
    <t xml:space="preserve">Honorarium paid to cooks working at centralized kitchen </t>
  </si>
  <si>
    <t>Honorarium paid to CCH at schools  covered by centralised kitchen</t>
  </si>
  <si>
    <t>Total honorarium paid  (col 9 + 10)</t>
  </si>
  <si>
    <t xml:space="preserve">Total no. of NGOs covering &gt; 20000 children </t>
  </si>
  <si>
    <t>Name of NGOs</t>
  </si>
  <si>
    <t>Total no. of institutions covered</t>
  </si>
  <si>
    <t>Total no. of children covered</t>
  </si>
  <si>
    <t>Maximum distance covered from Centralised Kitchen</t>
  </si>
  <si>
    <t>Foodgrain (in MT)</t>
  </si>
  <si>
    <t>Cooking cost (Rs in Lakh)</t>
  </si>
  <si>
    <t>Honorarium to CCH (Rs in Lakh)</t>
  </si>
  <si>
    <t>Transportation Assistance (Rs in Lakh)</t>
  </si>
  <si>
    <t>Released</t>
  </si>
  <si>
    <t>Utilization</t>
  </si>
  <si>
    <t>12</t>
  </si>
  <si>
    <t>13</t>
  </si>
  <si>
    <t>14</t>
  </si>
  <si>
    <t>15</t>
  </si>
  <si>
    <t>State(Yes/No) Give details</t>
  </si>
  <si>
    <t>District (Yes/No) Give details</t>
  </si>
  <si>
    <t>Block (Yes/No) Give details</t>
  </si>
  <si>
    <t>Dedicated Nodal Department for MDM</t>
  </si>
  <si>
    <t>Dedicated Nodal official for MDM</t>
  </si>
  <si>
    <t>Mode of receiving complaints</t>
  </si>
  <si>
    <r>
      <rPr>
        <b/>
        <sz val="7"/>
        <color indexed="8"/>
        <rFont val="Calibri"/>
        <family val="2"/>
      </rPr>
      <t xml:space="preserve">  </t>
    </r>
    <r>
      <rPr>
        <b/>
        <sz val="10"/>
        <color indexed="8"/>
        <rFont val="Calibri"/>
        <family val="2"/>
      </rPr>
      <t>Toll free number</t>
    </r>
  </si>
  <si>
    <r>
      <rPr>
        <b/>
        <sz val="7"/>
        <color indexed="8"/>
        <rFont val="Calibri"/>
        <family val="2"/>
      </rPr>
      <t xml:space="preserve">  </t>
    </r>
    <r>
      <rPr>
        <b/>
        <sz val="10"/>
        <color indexed="8"/>
        <rFont val="Calibri"/>
        <family val="2"/>
      </rPr>
      <t>Dedicated landline number</t>
    </r>
  </si>
  <si>
    <r>
      <rPr>
        <b/>
        <sz val="7"/>
        <color indexed="8"/>
        <rFont val="Calibri"/>
        <family val="2"/>
      </rPr>
      <t xml:space="preserve">  </t>
    </r>
    <r>
      <rPr>
        <b/>
        <sz val="10"/>
        <color indexed="8"/>
        <rFont val="Calibri"/>
        <family val="2"/>
      </rPr>
      <t>Call centre</t>
    </r>
  </si>
  <si>
    <r>
      <rPr>
        <b/>
        <sz val="7"/>
        <color indexed="8"/>
        <rFont val="Calibri"/>
        <family val="2"/>
      </rPr>
      <t xml:space="preserve">  </t>
    </r>
    <r>
      <rPr>
        <b/>
        <sz val="10"/>
        <color indexed="8"/>
        <rFont val="Calibri"/>
        <family val="2"/>
      </rPr>
      <t>Emails</t>
    </r>
  </si>
  <si>
    <r>
      <rPr>
        <b/>
        <sz val="7"/>
        <color indexed="8"/>
        <rFont val="Calibri"/>
        <family val="2"/>
      </rPr>
      <t xml:space="preserve">  </t>
    </r>
    <r>
      <rPr>
        <b/>
        <sz val="10"/>
        <color indexed="8"/>
        <rFont val="Calibri"/>
        <family val="2"/>
      </rPr>
      <t>Press news</t>
    </r>
  </si>
  <si>
    <r>
      <rPr>
        <b/>
        <sz val="7"/>
        <color indexed="8"/>
        <rFont val="Calibri"/>
        <family val="2"/>
      </rPr>
      <t xml:space="preserve">  </t>
    </r>
    <r>
      <rPr>
        <b/>
        <sz val="10"/>
        <color indexed="8"/>
        <rFont val="Calibri"/>
        <family val="2"/>
      </rPr>
      <t>Radio/T.V.</t>
    </r>
  </si>
  <si>
    <r>
      <rPr>
        <b/>
        <sz val="7"/>
        <color indexed="8"/>
        <rFont val="Calibri"/>
        <family val="2"/>
      </rPr>
      <t xml:space="preserve">  </t>
    </r>
    <r>
      <rPr>
        <b/>
        <sz val="10"/>
        <color indexed="8"/>
        <rFont val="Calibri"/>
        <family val="2"/>
      </rPr>
      <t>SMS</t>
    </r>
  </si>
  <si>
    <r>
      <rPr>
        <b/>
        <sz val="7"/>
        <color indexed="8"/>
        <rFont val="Calibri"/>
        <family val="2"/>
      </rPr>
      <t xml:space="preserve">  </t>
    </r>
    <r>
      <rPr>
        <b/>
        <sz val="10"/>
        <color indexed="8"/>
        <rFont val="Calibri"/>
        <family val="2"/>
      </rPr>
      <t>Postal system</t>
    </r>
  </si>
  <si>
    <t>Number of Complaints</t>
  </si>
  <si>
    <t>Year/Month  of receiving complaints</t>
  </si>
  <si>
    <t>Status of complaints</t>
  </si>
  <si>
    <t>Action taken</t>
  </si>
  <si>
    <t xml:space="preserve">Food Grain related issues </t>
  </si>
  <si>
    <t>Delay in Funds transfer</t>
  </si>
  <si>
    <t xml:space="preserve">Misappropriation of Funds </t>
  </si>
  <si>
    <t>Non payment of Honorarium to cook-cum-helpers</t>
  </si>
  <si>
    <t>Complaints against Centralized Kitchens/NGO/SHG</t>
  </si>
  <si>
    <t>Caste Discrimination</t>
  </si>
  <si>
    <t>Quality and Quantity of MDM</t>
  </si>
  <si>
    <t>Kitchen –cum-store</t>
  </si>
  <si>
    <t>Kitchen devices</t>
  </si>
  <si>
    <t xml:space="preserve">Mode of cooking /Fuel related </t>
  </si>
  <si>
    <t>Hygiene</t>
  </si>
  <si>
    <t>Harassment from Officials</t>
  </si>
  <si>
    <t xml:space="preserve">Non Distribution of medicines to children </t>
  </si>
  <si>
    <t>Corruption</t>
  </si>
  <si>
    <t xml:space="preserve">Inspection related </t>
  </si>
  <si>
    <t>Any untoward incident</t>
  </si>
  <si>
    <t xml:space="preserve">No. of children availed for MDM </t>
  </si>
  <si>
    <t>No. of children availed for MDM</t>
  </si>
  <si>
    <t>2014-15</t>
  </si>
  <si>
    <t>Free of cost</t>
  </si>
  <si>
    <t>Special Training Centers</t>
  </si>
  <si>
    <t>Total            (col 3+ 4+5+6)</t>
  </si>
  <si>
    <t>Total       (col. 8+9+ 10+11)</t>
  </si>
  <si>
    <t>Total       (col. 8+9+10+11)</t>
  </si>
  <si>
    <t>Table: AT-5 A</t>
  </si>
  <si>
    <t>Table: AT-5 C</t>
  </si>
  <si>
    <t>Table: AT-5 B</t>
  </si>
  <si>
    <r>
      <t xml:space="preserve">No. of working days </t>
    </r>
    <r>
      <rPr>
        <b/>
        <sz val="8"/>
        <color indexed="10"/>
        <rFont val="Arial"/>
        <family val="2"/>
      </rPr>
      <t xml:space="preserve">   </t>
    </r>
    <r>
      <rPr>
        <b/>
        <sz val="10"/>
        <color indexed="10"/>
        <rFont val="Arial"/>
        <family val="2"/>
      </rPr>
      <t xml:space="preserve">   </t>
    </r>
    <r>
      <rPr>
        <b/>
        <sz val="10"/>
        <rFont val="Arial"/>
        <family val="2"/>
      </rPr>
      <t xml:space="preserve">          </t>
    </r>
  </si>
  <si>
    <r>
      <t>No. of working days</t>
    </r>
    <r>
      <rPr>
        <b/>
        <sz val="8"/>
        <color indexed="10"/>
        <rFont val="Arial"/>
        <family val="2"/>
      </rPr>
      <t xml:space="preserve"> </t>
    </r>
    <r>
      <rPr>
        <b/>
        <sz val="10"/>
        <color indexed="10"/>
        <rFont val="Arial"/>
        <family val="2"/>
      </rPr>
      <t xml:space="preserve">   </t>
    </r>
    <r>
      <rPr>
        <b/>
        <sz val="10"/>
        <rFont val="Arial"/>
        <family val="2"/>
      </rPr>
      <t xml:space="preserve">          </t>
    </r>
  </si>
  <si>
    <t xml:space="preserve">Closing Balance**                 (col.4+5-6)                         </t>
  </si>
  <si>
    <t xml:space="preserve">Closing Balance**  (col.9+10-11)                         </t>
  </si>
  <si>
    <t>**: includes unspent balance at State, District, Block and school level (including NGOs/Private Agencies).</t>
  </si>
  <si>
    <t>* Including Drought also, if applicable</t>
  </si>
  <si>
    <t xml:space="preserve">Closing Balance**                  (col.4+5-6)                         </t>
  </si>
  <si>
    <t xml:space="preserve">Closing Balance** (col.9+10-11)                         </t>
  </si>
  <si>
    <t>** State</t>
  </si>
  <si>
    <t>**State</t>
  </si>
  <si>
    <t xml:space="preserve">**State (col.7+10-13) </t>
  </si>
  <si>
    <t xml:space="preserve">No. of Cook-cum-helpers approved by  PAB-MDM </t>
  </si>
  <si>
    <t>No. of CCH recieving honorarium through Bank Account</t>
  </si>
  <si>
    <t>2006-07</t>
  </si>
  <si>
    <t>2007-08</t>
  </si>
  <si>
    <t>2008-09</t>
  </si>
  <si>
    <t>2009-10</t>
  </si>
  <si>
    <t>2010-11</t>
  </si>
  <si>
    <t>2011-12</t>
  </si>
  <si>
    <t>2012-13</t>
  </si>
  <si>
    <t>Table: AT-11A</t>
  </si>
  <si>
    <t xml:space="preserve">Total no of Cook-cum-helper </t>
  </si>
  <si>
    <t>Name of NGO</t>
  </si>
  <si>
    <t>No. of Kitchens</t>
  </si>
  <si>
    <t>No. of institution covered</t>
  </si>
  <si>
    <t>SMC/VEC / WEC</t>
  </si>
  <si>
    <t>Name of Trust</t>
  </si>
  <si>
    <t>No. of SHG</t>
  </si>
  <si>
    <t>Total no. of Institutions</t>
  </si>
  <si>
    <t>Status</t>
  </si>
  <si>
    <t>No . of schools to be covered</t>
  </si>
  <si>
    <t>No. of IEC Activities</t>
  </si>
  <si>
    <t>Level</t>
  </si>
  <si>
    <t>District/ Block</t>
  </si>
  <si>
    <t>School</t>
  </si>
  <si>
    <t>Tools</t>
  </si>
  <si>
    <t>Audio Video</t>
  </si>
  <si>
    <t>Print</t>
  </si>
  <si>
    <t>Traditional (Nukkad Natak, Folk Songs, Rallies, Others)</t>
  </si>
  <si>
    <t>`</t>
  </si>
  <si>
    <t>No. of schools having hand washing facilities</t>
  </si>
  <si>
    <t>Tap</t>
  </si>
  <si>
    <t>Hand pump</t>
  </si>
  <si>
    <t>Pond/ well/ Stream</t>
  </si>
  <si>
    <t>Teacher</t>
  </si>
  <si>
    <t>Community</t>
  </si>
  <si>
    <t>CCH</t>
  </si>
  <si>
    <t>2. a.</t>
  </si>
  <si>
    <t>Name of food items</t>
  </si>
  <si>
    <t>Pending bills of previous year</t>
  </si>
  <si>
    <t xml:space="preserve">Name of Organization/ Institute for conducting social audit </t>
  </si>
  <si>
    <t>Completed (Yes/ No)</t>
  </si>
  <si>
    <t xml:space="preserve">In Progress (Training/ conduct at school/ public hearing)  </t>
  </si>
  <si>
    <t>Not yet started</t>
  </si>
  <si>
    <t>Action Taken by State Govt. on findings</t>
  </si>
  <si>
    <t>Total Exp.     (in Rs)</t>
  </si>
  <si>
    <t xml:space="preserve">State functionaries </t>
  </si>
  <si>
    <t xml:space="preserve">Source of information </t>
  </si>
  <si>
    <t xml:space="preserve">Media </t>
  </si>
  <si>
    <t>Social Audit Report</t>
  </si>
  <si>
    <t>Number of complaints on discrimination on</t>
  </si>
  <si>
    <t xml:space="preserve">Parent/Children/Community </t>
  </si>
  <si>
    <t>Total (col 6+7) *</t>
  </si>
  <si>
    <t>Nature of Complaints</t>
  </si>
  <si>
    <t>No. of CCH having bank account</t>
  </si>
  <si>
    <t>Quantity</t>
  </si>
  <si>
    <t>Cost (in Rs.)</t>
  </si>
  <si>
    <t>Frequency</t>
  </si>
  <si>
    <t>1. A - Honorarium to Cook cum helpers (per month):</t>
  </si>
  <si>
    <t xml:space="preserve">Special Training Centers : Special Training Centre under SSA, Education Gaurantee Scheme center, Alternative and Innovative Education and NCLP schools </t>
  </si>
  <si>
    <t xml:space="preserve">     of Labour Department. </t>
  </si>
  <si>
    <t xml:space="preserve">              of Labour Department. </t>
  </si>
  <si>
    <t>Table: AT-5 D</t>
  </si>
  <si>
    <t>Reasons for Less payment Col. (7-9)</t>
  </si>
  <si>
    <t>Table: AT-6C</t>
  </si>
  <si>
    <t>Table AT - 8A : UTILIZATION OF CENTRAL ASSISTANCE TOWARDS HONORARIUM TO COOK-CUM-HELPERS (Upper Primary classes VI-VIII)</t>
  </si>
  <si>
    <t>Rate  of Transportation Assistance (Per MT)</t>
  </si>
  <si>
    <t xml:space="preserve">Table: AT-11 : Sanction and Utilisation of Central assistance towards construction of Kitchen-cum-store (Primary &amp; Upper Primary,Classes I-VIII) </t>
  </si>
  <si>
    <t xml:space="preserve">Table: AT-11A : Sanction and Utilisation of Central assistance towards construction of Kitchen-cum-store (Primary &amp; Upper Primary,Classes I-VIII) </t>
  </si>
  <si>
    <t xml:space="preserve">Table: AT-12  : Sanction and Utilisation of Central assistance towards procurement of Kitchen Devices (Primary &amp; Upper Primary,Classes I-VIII) </t>
  </si>
  <si>
    <t>*Coarse Grains</t>
  </si>
  <si>
    <t>PAB Approval for CCH</t>
  </si>
  <si>
    <t>*No. of additional cooks required over and above PAB Approval</t>
  </si>
  <si>
    <t>No. of Primary Institutions</t>
  </si>
  <si>
    <t>No. of SMCs formed</t>
  </si>
  <si>
    <t>No. of Schools monitored by SMCs</t>
  </si>
  <si>
    <t>No. of Upper Primary Institutions</t>
  </si>
  <si>
    <t>Table: AT-18 : Formation of School Management Committee (SMC) at School Level for Monitoring the Scheme</t>
  </si>
  <si>
    <t>Table: AT-19 : Responsibility of Implementation</t>
  </si>
  <si>
    <t>Table: AT-19</t>
  </si>
  <si>
    <t>Weekly Iron &amp; Folic Acid Supplementation (WIFS)</t>
  </si>
  <si>
    <t>No. of CCH engaged at Cent. Kitchen</t>
  </si>
  <si>
    <t>* Total number of cook-cum-helpers can not exceed the norms for engagement of cook-cum-helpers.</t>
  </si>
  <si>
    <t>Multi tap</t>
  </si>
  <si>
    <t>Type of hand washing facilities (number of schools)</t>
  </si>
  <si>
    <t>Plinth Area 1 (20sq Mtr)</t>
  </si>
  <si>
    <t>Plinth Area 2 (24 sq Mtr)</t>
  </si>
  <si>
    <t>Plinth Area 3 (28 sq Mtr)</t>
  </si>
  <si>
    <t>Plinth Area 4 (32 sq Mtr)</t>
  </si>
  <si>
    <t>Total outlay (in Rs)</t>
  </si>
  <si>
    <t>Gen. Col. 3-Col.15</t>
  </si>
  <si>
    <t>SC.  Col. 4-Col.16</t>
  </si>
  <si>
    <t>ST.  Col. 5-Col.17</t>
  </si>
  <si>
    <t>Total Col. 19+Col.20+Col.21</t>
  </si>
  <si>
    <t>(Rs. In  Lakh)</t>
  </si>
  <si>
    <t>Total sanctioned</t>
  </si>
  <si>
    <t>Additional Food Items (per child)</t>
  </si>
  <si>
    <t>Contractual/Part time worker</t>
  </si>
  <si>
    <t>Full meal in lieu of MDM</t>
  </si>
  <si>
    <t>Children benefitted</t>
  </si>
  <si>
    <t>Meals served</t>
  </si>
  <si>
    <t>Name of the items</t>
  </si>
  <si>
    <t>In kind</t>
  </si>
  <si>
    <t>In any other form</t>
  </si>
  <si>
    <t>Additional Food Item</t>
  </si>
  <si>
    <t>Value
(In Rs)</t>
  </si>
  <si>
    <t xml:space="preserve">No. of schools received contribution </t>
  </si>
  <si>
    <t>2016-17</t>
  </si>
  <si>
    <t xml:space="preserve">No. of CCHs engaged  </t>
  </si>
  <si>
    <t xml:space="preserve">No. of CCHs engaged </t>
  </si>
  <si>
    <t xml:space="preserve">Procured (C) </t>
  </si>
  <si>
    <t>Table: AT-12 A</t>
  </si>
  <si>
    <t>Anticipated No. of working days for NCLP schools</t>
  </si>
  <si>
    <t xml:space="preserve">Cooking Cost </t>
  </si>
  <si>
    <t>Mid Day Meal Scheme</t>
  </si>
  <si>
    <t xml:space="preserve">Number of institutions </t>
  </si>
  <si>
    <t xml:space="preserve">Meals not served </t>
  </si>
  <si>
    <t>No. of working days</t>
  </si>
  <si>
    <t xml:space="preserve">Number of children </t>
  </si>
  <si>
    <t>Whether allowance is paid to children</t>
  </si>
  <si>
    <t xml:space="preserve">Foodgrains (Wheat/Rice/Coarse grain) </t>
  </si>
  <si>
    <t xml:space="preserve">Table: AT-12 A : Sanction and Utilisation of Central assistance towards replacement of Kitchen Devices  </t>
  </si>
  <si>
    <t xml:space="preserve">Proposed number of children  </t>
  </si>
  <si>
    <t>Proposed number of children</t>
  </si>
  <si>
    <t>Note : State may indicate their plinth area and size of the kitchen-cum-stores if they have any other plinth area than mentioned in the table.</t>
  </si>
  <si>
    <t xml:space="preserve">No. of schools covered </t>
  </si>
  <si>
    <t xml:space="preserve">No. of children covered </t>
  </si>
  <si>
    <t>Health Check -ups carried out</t>
  </si>
  <si>
    <t>Mode of cooking (No. of Schools)</t>
  </si>
  <si>
    <t xml:space="preserve">LPG </t>
  </si>
  <si>
    <t>Solar cooker</t>
  </si>
  <si>
    <t>Fire wood</t>
  </si>
  <si>
    <t>Tasting of food (number of schools)</t>
  </si>
  <si>
    <t>Parents</t>
  </si>
  <si>
    <t xml:space="preserve">Name of the Accredited / Recognised lab engaged for testing </t>
  </si>
  <si>
    <t xml:space="preserve">Collected </t>
  </si>
  <si>
    <t>Tested</t>
  </si>
  <si>
    <t>Meeting norms</t>
  </si>
  <si>
    <t>Below norms</t>
  </si>
  <si>
    <t xml:space="preserve">Number of samples </t>
  </si>
  <si>
    <t>Result (No. of samples)</t>
  </si>
  <si>
    <t xml:space="preserve">Number of </t>
  </si>
  <si>
    <t>Schools inspected by Govt. officials</t>
  </si>
  <si>
    <t>Meetings of District level committee headed by the senior most Member of Parliament of Loksabha</t>
  </si>
  <si>
    <t>Meetings of District Steering cum Monitoring committee headed by District Megistrate</t>
  </si>
  <si>
    <t>Table: AT-10 A</t>
  </si>
  <si>
    <t>2017-18</t>
  </si>
  <si>
    <t>2015-16</t>
  </si>
  <si>
    <t>Constructed through convergence</t>
  </si>
  <si>
    <t>Procured through convergence</t>
  </si>
  <si>
    <t>Table AT- 13: Details of mode of cooking</t>
  </si>
  <si>
    <t>Table AT-13</t>
  </si>
  <si>
    <t>Table AT -14 : Quality, Safety and Hygiene</t>
  </si>
  <si>
    <t>Table: AT- 14</t>
  </si>
  <si>
    <t>Table AT -14 A : Testing of Food Samples by accredited labs</t>
  </si>
  <si>
    <t>Table: AT- 14 A</t>
  </si>
  <si>
    <t>Table AT -15 : Contribution by community in form of  Tithi Bhojan or any other similar practice</t>
  </si>
  <si>
    <t>Table: AT- 15</t>
  </si>
  <si>
    <t>Table AT -16 : Interuptions in serving of MDM and MDM allowance paid to children</t>
  </si>
  <si>
    <t>Table: AT- 16</t>
  </si>
  <si>
    <t>Table AT 21 :Details of engagement and apportionment of honorarium to cook cum helpers (CCH) between schools and centralized kitchen.</t>
  </si>
  <si>
    <t>Table - AT - 21</t>
  </si>
  <si>
    <t>Table AT -22 :Information on NGOs covering more than 20000 children, if any</t>
  </si>
  <si>
    <t>Table: AT- 22</t>
  </si>
  <si>
    <t>Table-AT- 23</t>
  </si>
  <si>
    <t>Table AT - 24 : Details of discrimination of any kind in MDMS</t>
  </si>
  <si>
    <t>Table - AT - 24</t>
  </si>
  <si>
    <t>Table AT- 25: Details of Grievance Redressal cell</t>
  </si>
  <si>
    <t>Table: AT- 25</t>
  </si>
  <si>
    <t>Table: AT-26</t>
  </si>
  <si>
    <t>Table: AT-26 A</t>
  </si>
  <si>
    <t>Table: AT-27</t>
  </si>
  <si>
    <t>Table: AT-27 A</t>
  </si>
  <si>
    <t>Table: AT-27 B</t>
  </si>
  <si>
    <t>Table: AT-27 C</t>
  </si>
  <si>
    <t>Table: AT-27 D</t>
  </si>
  <si>
    <t>Table: AT-28</t>
  </si>
  <si>
    <t xml:space="preserve">Table: AT-28 A </t>
  </si>
  <si>
    <t>Table: AT-30</t>
  </si>
  <si>
    <t>Table: AT-2A</t>
  </si>
  <si>
    <t>No. of schools having parents roaster</t>
  </si>
  <si>
    <t>No. of schools having tasting register</t>
  </si>
  <si>
    <t xml:space="preserve">Table: AT-20 : Information on Cooking Agencies </t>
  </si>
  <si>
    <t xml:space="preserve">Table: AT-20 </t>
  </si>
  <si>
    <t>No. of Inst. For which daily data transferred to central server</t>
  </si>
  <si>
    <t>No. of Inst. For which daily data transferred at the end of the month</t>
  </si>
  <si>
    <t>Table-AT- 23 A</t>
  </si>
  <si>
    <t>col. 6 x Rs.  3000.00 + VAT/Other taxes</t>
  </si>
  <si>
    <t>col. 7 x Rs. 2000.00 + VAT/Other taxes</t>
  </si>
  <si>
    <t>(col.3 x col.4 x Rs. 5.56 for NER States and 3 hilly States), (col.7 x col. 8 x Rs. 6.18 for UTs) and (col. 7 x col. 8 x Rs. 3.71 for other States)</t>
  </si>
  <si>
    <t>(col.3 x col.4 x Rs. 3.72 for NER States and 3 hilly States), (col.7 x col. 8 x Rs. 4.13 for UTs) and (col. 7 x col. 8 x Rs. 2.48 for other States)</t>
  </si>
  <si>
    <t>11 = 5+6+9+10</t>
  </si>
  <si>
    <t>Table AT -10 C :Details of IEC Activities</t>
  </si>
  <si>
    <t>Table - AT - 10 C</t>
  </si>
  <si>
    <t>Table: AT 10 D - Manpower dedicated for MDMS</t>
  </si>
  <si>
    <t>Table-AT- 10D</t>
  </si>
  <si>
    <t>Table: AT-31</t>
  </si>
  <si>
    <t>Contents</t>
  </si>
  <si>
    <t>Table No.</t>
  </si>
  <si>
    <t>Particulars</t>
  </si>
  <si>
    <t>AT- 1</t>
  </si>
  <si>
    <t>AT - 2</t>
  </si>
  <si>
    <t>AT - 2 A</t>
  </si>
  <si>
    <t>AT - 3</t>
  </si>
  <si>
    <t>AT- 3 A</t>
  </si>
  <si>
    <t>AT- 3 B</t>
  </si>
  <si>
    <t>AT-3 C</t>
  </si>
  <si>
    <t>AT - 4</t>
  </si>
  <si>
    <t>AT - 4 A</t>
  </si>
  <si>
    <t>Enrolment vis-a-vis availed for MDM  (Upper Primary, Classes VI - VIII)</t>
  </si>
  <si>
    <t>AT - 5</t>
  </si>
  <si>
    <t>AT - 5 A</t>
  </si>
  <si>
    <t>AT - 5 B</t>
  </si>
  <si>
    <t>AT - 5 C</t>
  </si>
  <si>
    <t>AT - 5 D</t>
  </si>
  <si>
    <t>AT - 6</t>
  </si>
  <si>
    <t>AT - 6 A</t>
  </si>
  <si>
    <t>AT - 6 B</t>
  </si>
  <si>
    <t>AT - 6 C</t>
  </si>
  <si>
    <t>AT - 7</t>
  </si>
  <si>
    <t>AT - 7 A</t>
  </si>
  <si>
    <t>AT - 8</t>
  </si>
  <si>
    <t>UTILIZATION OF CENTRAL ASSISTANCE TOWARDS HONORARIUM TO COOK-CUM-HELPERS (Primary classes I-V)</t>
  </si>
  <si>
    <t>AT - 8 A</t>
  </si>
  <si>
    <t>UTILIZATION OF CENTRAL ASSISTANCE TOWARDS HONORARIUM TO COOK-CUM-HELPERS (Upper Primary classes VI-VIII)</t>
  </si>
  <si>
    <t>AT - 9</t>
  </si>
  <si>
    <t>AT - 10</t>
  </si>
  <si>
    <t>AT - 10 A</t>
  </si>
  <si>
    <t>AT - 10 B</t>
  </si>
  <si>
    <t xml:space="preserve">Details of Social Audit </t>
  </si>
  <si>
    <t>AT - 10 C</t>
  </si>
  <si>
    <t>Details of IEC Activities</t>
  </si>
  <si>
    <t>AT - 10 D</t>
  </si>
  <si>
    <t>Manpower dedicated for MDMS</t>
  </si>
  <si>
    <t>AT - 11</t>
  </si>
  <si>
    <t xml:space="preserve">Sanction and Utilisation of Central assistance towards construction of Kitchen-cum-store (Primary &amp; Upper Primary,Classes I-VIII) </t>
  </si>
  <si>
    <t>AT - 11 A</t>
  </si>
  <si>
    <t>AT - 12</t>
  </si>
  <si>
    <t xml:space="preserve">Sanction and Utilisation of Central assistance towards procurement of Kitchen Devices (Primary &amp; Upper Primary,Classes I-VIII) </t>
  </si>
  <si>
    <t>AT - 12 A</t>
  </si>
  <si>
    <t>Sanction and Utilisation of Central assistance towards replacement of Kitchen Devices</t>
  </si>
  <si>
    <t>AT - 13</t>
  </si>
  <si>
    <t>Details of mode of cooking</t>
  </si>
  <si>
    <t>AT - 14</t>
  </si>
  <si>
    <t>Quality, Safety and Hygiene</t>
  </si>
  <si>
    <t>AT - 14 A</t>
  </si>
  <si>
    <t>Testing of Food Samples</t>
  </si>
  <si>
    <t>AT - 15</t>
  </si>
  <si>
    <t>Contribution by community in form of  Tithi Bhojan or any other similar practice</t>
  </si>
  <si>
    <t>AT - 16</t>
  </si>
  <si>
    <t>Interuptions in serving of MDM and MDM allowance paid to children</t>
  </si>
  <si>
    <t>AT - 17</t>
  </si>
  <si>
    <t>AT - 18</t>
  </si>
  <si>
    <t>Formation of School Management Committee (SMC) at School Level for Monitoring the Scheme</t>
  </si>
  <si>
    <t>AT - 19</t>
  </si>
  <si>
    <t>Responsibility of Implementation</t>
  </si>
  <si>
    <t>AT - 20</t>
  </si>
  <si>
    <t xml:space="preserve">Information on Cooking Agencies </t>
  </si>
  <si>
    <t>AT - 21</t>
  </si>
  <si>
    <t>Details of engagement and apportionment of honorarium to cook cum helpers (CCH) between schools and centralized kitchen.</t>
  </si>
  <si>
    <t>AT - 22</t>
  </si>
  <si>
    <t>Information on NGOs covering more than 20000 children, if any</t>
  </si>
  <si>
    <t>AT - 23</t>
  </si>
  <si>
    <t>AT - 23 A</t>
  </si>
  <si>
    <t>AT - 24</t>
  </si>
  <si>
    <t>Details of discrimination of any kind in MDMS</t>
  </si>
  <si>
    <t>AT - 25</t>
  </si>
  <si>
    <t>Details of Grievance Redressal cell</t>
  </si>
  <si>
    <t>AT - 26</t>
  </si>
  <si>
    <t>AT - 26 A</t>
  </si>
  <si>
    <t>AT - 27</t>
  </si>
  <si>
    <t>AT - 27 A</t>
  </si>
  <si>
    <t>AT - 27 B</t>
  </si>
  <si>
    <t>AT - 27 C</t>
  </si>
  <si>
    <t>AT - 27 D</t>
  </si>
  <si>
    <t>AT - 28</t>
  </si>
  <si>
    <t>AT - 28 A</t>
  </si>
  <si>
    <t>AT - 29</t>
  </si>
  <si>
    <t>AT - 30</t>
  </si>
  <si>
    <t>AT - 31</t>
  </si>
  <si>
    <t>Table - AT - 10 B</t>
  </si>
  <si>
    <t xml:space="preserve">State / UT: ODISHA </t>
  </si>
  <si>
    <t>State / UT: ODISHA</t>
  </si>
  <si>
    <t xml:space="preserve">ANGUL </t>
  </si>
  <si>
    <t xml:space="preserve">BALASORE </t>
  </si>
  <si>
    <t xml:space="preserve">BARAGARH </t>
  </si>
  <si>
    <t xml:space="preserve">BHADRAK </t>
  </si>
  <si>
    <t xml:space="preserve">BOLANGIR </t>
  </si>
  <si>
    <t xml:space="preserve">BOUDH </t>
  </si>
  <si>
    <t xml:space="preserve">CUTTACK </t>
  </si>
  <si>
    <t xml:space="preserve">DEOGARH </t>
  </si>
  <si>
    <t xml:space="preserve">DHENKANAL </t>
  </si>
  <si>
    <t xml:space="preserve">GAJAPATI </t>
  </si>
  <si>
    <t xml:space="preserve">GANJAM </t>
  </si>
  <si>
    <t>JAGATSINGHPUR</t>
  </si>
  <si>
    <t xml:space="preserve">JAJPUR </t>
  </si>
  <si>
    <t xml:space="preserve">JHARSUGUDA </t>
  </si>
  <si>
    <t xml:space="preserve">KALAHANDI </t>
  </si>
  <si>
    <t xml:space="preserve">KANDHAMAL </t>
  </si>
  <si>
    <t>KENDRAPARA</t>
  </si>
  <si>
    <t xml:space="preserve">KEONJHAR </t>
  </si>
  <si>
    <t xml:space="preserve">KHURDHA </t>
  </si>
  <si>
    <t xml:space="preserve">KORAPUT </t>
  </si>
  <si>
    <t xml:space="preserve">MALKANGIRI </t>
  </si>
  <si>
    <t xml:space="preserve">MAYURBHANJ </t>
  </si>
  <si>
    <t xml:space="preserve">NAWARANGPUR </t>
  </si>
  <si>
    <t xml:space="preserve">NAYAGARH </t>
  </si>
  <si>
    <t xml:space="preserve">NUAPADA </t>
  </si>
  <si>
    <t xml:space="preserve">PURI </t>
  </si>
  <si>
    <t xml:space="preserve">RAYAGADA </t>
  </si>
  <si>
    <t xml:space="preserve">SAMBALPUR </t>
  </si>
  <si>
    <t xml:space="preserve">SONEPUR </t>
  </si>
  <si>
    <t xml:space="preserve">SUNDERGARH </t>
  </si>
  <si>
    <t>Total:-</t>
  </si>
  <si>
    <t>STATE/UT : ODISHA</t>
  </si>
  <si>
    <t>STATE/UT: ODISHA</t>
  </si>
  <si>
    <t>State/UT: ODISHA</t>
  </si>
  <si>
    <t>State/UT : ODISHA</t>
  </si>
  <si>
    <t xml:space="preserve">                   [Mid-Day Meal Scheme]</t>
  </si>
  <si>
    <t>S.No</t>
  </si>
  <si>
    <t>Secretary of the Nodal Department</t>
  </si>
  <si>
    <t>Seal</t>
  </si>
  <si>
    <t>Vegetables, Salt &amp; Condiments</t>
  </si>
  <si>
    <t>Soya</t>
  </si>
  <si>
    <t>Egg, Fruits</t>
  </si>
  <si>
    <t>Rs.600/-</t>
  </si>
  <si>
    <t>e-transfer</t>
  </si>
  <si>
    <t>Same as Table AT-8</t>
  </si>
  <si>
    <t>Akshaya Patra Foundation</t>
  </si>
  <si>
    <r>
      <t>State /</t>
    </r>
    <r>
      <rPr>
        <b/>
        <sz val="10"/>
        <color rgb="FFFF0000"/>
        <rFont val="Arial"/>
        <family val="2"/>
      </rPr>
      <t xml:space="preserve"> UT:ODISHA </t>
    </r>
  </si>
  <si>
    <r>
      <t>State / UT:</t>
    </r>
    <r>
      <rPr>
        <b/>
        <sz val="10"/>
        <color rgb="FFFF0000"/>
        <rFont val="Arial"/>
        <family val="2"/>
      </rPr>
      <t xml:space="preserve">ODISHA </t>
    </r>
  </si>
  <si>
    <r>
      <t xml:space="preserve">State / UT: </t>
    </r>
    <r>
      <rPr>
        <b/>
        <sz val="10"/>
        <color rgb="FFFF0000"/>
        <rFont val="Trebuchet MS"/>
        <family val="2"/>
      </rPr>
      <t xml:space="preserve">ODISHA </t>
    </r>
  </si>
  <si>
    <r>
      <t xml:space="preserve">State / UT: </t>
    </r>
    <r>
      <rPr>
        <b/>
        <sz val="10"/>
        <color rgb="FFFF0000"/>
        <rFont val="Arial"/>
        <family val="2"/>
      </rPr>
      <t>ODISHA</t>
    </r>
  </si>
  <si>
    <t xml:space="preserve">                                       [Mid-Day Meal Scheme]</t>
  </si>
  <si>
    <r>
      <t>State / UT:</t>
    </r>
    <r>
      <rPr>
        <b/>
        <sz val="10"/>
        <color rgb="FFFF0000"/>
        <rFont val="Trebuchet MS"/>
        <family val="2"/>
      </rPr>
      <t xml:space="preserve"> ODISHA </t>
    </r>
  </si>
  <si>
    <t>1. State Nodal Officer</t>
  </si>
  <si>
    <t>2. Director Elementary</t>
  </si>
  <si>
    <t>3. F.A</t>
  </si>
  <si>
    <t>4. AFA</t>
  </si>
  <si>
    <t>5. Asst. Director</t>
  </si>
  <si>
    <t>6. Clerk</t>
  </si>
  <si>
    <t>7. District Education Officer</t>
  </si>
  <si>
    <t>8. Asst. District Education Officer</t>
  </si>
  <si>
    <t>9. Block Education Officer</t>
  </si>
  <si>
    <t>10. Asst. Block Education Officer</t>
  </si>
  <si>
    <t>1. Consultant</t>
  </si>
  <si>
    <t>2. Programmer</t>
  </si>
  <si>
    <t>3. Accountant</t>
  </si>
  <si>
    <t>4. Stenographer</t>
  </si>
  <si>
    <t>5. DEC</t>
  </si>
  <si>
    <t>6. DEO</t>
  </si>
  <si>
    <t>7. Peon</t>
  </si>
  <si>
    <t>8. Programmer-cum-Accountant</t>
  </si>
  <si>
    <t>9. DEO</t>
  </si>
  <si>
    <t>Yes</t>
  </si>
  <si>
    <t>Yes (MDM Awareness Mela)</t>
  </si>
  <si>
    <r>
      <t xml:space="preserve">State / UT: </t>
    </r>
    <r>
      <rPr>
        <b/>
        <sz val="12"/>
        <color rgb="FFFF0000"/>
        <rFont val="Calibri"/>
        <family val="2"/>
      </rPr>
      <t>ODISHA</t>
    </r>
  </si>
  <si>
    <r>
      <t xml:space="preserve">State/UT : </t>
    </r>
    <r>
      <rPr>
        <b/>
        <sz val="11"/>
        <color rgb="FFFF0000"/>
        <rFont val="Calibri"/>
        <family val="2"/>
      </rPr>
      <t>ODISHA</t>
    </r>
  </si>
  <si>
    <t>Damodar Jew Sevayatan</t>
  </si>
  <si>
    <t>Akshya Patra Foundation</t>
  </si>
  <si>
    <t>MANNA TRUST</t>
  </si>
  <si>
    <t>Manna Trust</t>
  </si>
  <si>
    <t>ODISHA (30 Distrcits)</t>
  </si>
  <si>
    <r>
      <t xml:space="preserve">State/UT: </t>
    </r>
    <r>
      <rPr>
        <b/>
        <u/>
        <sz val="10"/>
        <color rgb="FFFF0000"/>
        <rFont val="Arial"/>
        <family val="2"/>
      </rPr>
      <t>ODISHA</t>
    </r>
  </si>
  <si>
    <t>Details of  Provisions  in the State Budget2017-18</t>
  </si>
  <si>
    <t>Releasing of Funds from State to Directorate / Authority / District / Block / School level for2017-18</t>
  </si>
  <si>
    <t>No. of Institutions in the State vis a vis Institutions serving MDM during2017-18</t>
  </si>
  <si>
    <t>No. of Institutions covered  (Primary, Classes I-V)  during2017-18</t>
  </si>
  <si>
    <t>No. of Institutions covered (Upper Primary with Primary, Classes I-VIII) during2017-18</t>
  </si>
  <si>
    <t>No. of Institutions covered (Upper Primary without Primary, Classes VI-VIII) during2017-18</t>
  </si>
  <si>
    <t>Enrolment vis-à-vis availed for MDM  (Primary,Classes I- V) during2017-18</t>
  </si>
  <si>
    <t>PAB-MDM Approval vs. PERFORMANCE (Primary, Classes I - V) during2017-18</t>
  </si>
  <si>
    <t>PAB-MDM Approval vs. PERFORMANCE (Upper Primary, Classes VI to VIII) during2017-18</t>
  </si>
  <si>
    <t>PAB-MDM Approval vs. PERFORMANCE NCLP Schools during2017-18</t>
  </si>
  <si>
    <t>PAB-MDM Approval vs. PERFORMANCE (Primary, Classes I - V) during2017-18 - Drought</t>
  </si>
  <si>
    <t>PAB-MDM Approval vs. PERFORMANCE (Upper Primary, Classes VI to VIII) during2017-18 - Drought</t>
  </si>
  <si>
    <t>Utilisation of foodgrains  (Primary, Classes I-V) during2017-18</t>
  </si>
  <si>
    <t>Utilisation of foodgrains  (Upper Primary, Classes VI-VIII) during2017-18</t>
  </si>
  <si>
    <t>PAYMENT OF COST OF FOOD GRAINS TO FCI (Primary and Upper Primary Classes I-VIII) during2017-18</t>
  </si>
  <si>
    <t>Utilisation of foodgrains (Coarse Grain) during2017-18</t>
  </si>
  <si>
    <t>Utilisation of Cooking Cost (Primary, Classes I-V) during2017-18</t>
  </si>
  <si>
    <t>Utilisation of Cooking cost (Upper Primary Classes, VI-VIII) for2017-18</t>
  </si>
  <si>
    <t>Utilisation of Central Assitance towards Transportation Assistance (Primary &amp; Upper Primary,Classes I-VIII) during2017-18</t>
  </si>
  <si>
    <t>Utilisation of Central Assistance towards MME  (Primary &amp; Upper Primary,Classes I-VIII) during2017-18</t>
  </si>
  <si>
    <t>Details of Meetings at district level during2017-18</t>
  </si>
  <si>
    <t>Coverage under Rashtriya Bal Swasthya Karykram (School Health Programme) -2017-18</t>
  </si>
  <si>
    <t>Annual and Monthly data entry status in MDM-MIS during2017-18</t>
  </si>
  <si>
    <t>Implementation of Automated Monitoring System  during2017-18</t>
  </si>
  <si>
    <t>GENERAL INFORMATION for 2017-18</t>
  </si>
  <si>
    <t>Information on Kitchen Garden</t>
  </si>
  <si>
    <t>AT - 10 E</t>
  </si>
  <si>
    <t>Number of School Working Days (Primary,Classes I-V) for 2018-19</t>
  </si>
  <si>
    <t>Number of School Working Days (Upper Primary,Classes VI-VIII) for 2018-19</t>
  </si>
  <si>
    <t>Proposal for coverage of children and working days  for 2018-19  (Primary Classes, I-V)</t>
  </si>
  <si>
    <t>Proposal for coverage of children and working days  for 2018-19 (Upper Primary,Classes VI-VIII)</t>
  </si>
  <si>
    <t>Proposal for coverage of children for NCLP Schools during 2018-19</t>
  </si>
  <si>
    <t>Proposal for coverage of children and working days  for Primary (Classes I-V) in Drought affected areas  during 2018-19</t>
  </si>
  <si>
    <t>Proposal for coverage of children and working days  for  Upper Primary (Classes VI-VIII)in Drought affected areas  during 2018-19</t>
  </si>
  <si>
    <t>Requirement of kitchen-cum-stores in the Primary and Upper Primary schools for the year 2018-19</t>
  </si>
  <si>
    <t>Requirement of kitchen cum stores as per Plinth Area Norm in the Primary and Upper Primary schools for the year 2018-19</t>
  </si>
  <si>
    <t>Requirement of Kitchen Devices during 2018-19 in Primary &amp; Upper Primary Schools</t>
  </si>
  <si>
    <t>Requirement of Cook cum Helpers for 2018-19</t>
  </si>
  <si>
    <t>Budget Provision for the Year 2018-19</t>
  </si>
  <si>
    <t>AT - 4 B</t>
  </si>
  <si>
    <t>Information on Aadhaar Enrolment</t>
  </si>
  <si>
    <t>AT - 32</t>
  </si>
  <si>
    <t>AT - 32A</t>
  </si>
  <si>
    <t>PAB-MDM Approval vs. PERFORMANCE (Primary Classes I to V) during 2017-18 - Drought</t>
  </si>
  <si>
    <t>PAB-MDM Approval vs. PERFORMANCE (Primary Classes VI to VIII) during 2017-18 - Drought</t>
  </si>
  <si>
    <t>Table: AT-4B</t>
  </si>
  <si>
    <t>Table: AT-4B:  Information on Aadhar Enrolment</t>
  </si>
  <si>
    <t>Total Enrolment</t>
  </si>
  <si>
    <t>Number of children having Aadhar</t>
  </si>
  <si>
    <t>Number of children applied for Aadhar</t>
  </si>
  <si>
    <t>Number of children without Aadhar</t>
  </si>
  <si>
    <t>Number of Proxy names deleted</t>
  </si>
  <si>
    <t xml:space="preserve">Lifted from OSCSC </t>
  </si>
  <si>
    <t>Lifted from OSCSC</t>
  </si>
  <si>
    <t xml:space="preserve">Bills raised by OSCSC </t>
  </si>
  <si>
    <t xml:space="preserve">Payment to OSCSC </t>
  </si>
  <si>
    <t xml:space="preserve">Cooking Cost Received                        </t>
  </si>
  <si>
    <t>Released by State Govt. if any</t>
  </si>
  <si>
    <t>Table-AT- 10E</t>
  </si>
  <si>
    <t>Table: AT 10 E - Information on Kitchen Gardens</t>
  </si>
  <si>
    <t>Total no. of institutions</t>
  </si>
  <si>
    <t>Total institutions where setting up of kitchen garden is possible</t>
  </si>
  <si>
    <t>No. of institutions already having kitchen gardens</t>
  </si>
  <si>
    <t>No. of institutions where setting up of kitchen garden is in progress</t>
  </si>
  <si>
    <t>Covered through centralized kitchen</t>
  </si>
  <si>
    <t>Foodgrains provided to children (in MT)</t>
  </si>
  <si>
    <t>Amount paid to children (in Rs)</t>
  </si>
  <si>
    <t>Requirement of Pulses (in MTs)</t>
  </si>
  <si>
    <t>Pulse 1 (name)</t>
  </si>
  <si>
    <t>Pulse 2 (name)</t>
  </si>
  <si>
    <t>Pulse 3 (name)</t>
  </si>
  <si>
    <t>Pulse 4 (name)</t>
  </si>
  <si>
    <t>Pulse 5 (name)</t>
  </si>
  <si>
    <t>Table: AT- 32</t>
  </si>
  <si>
    <t>Foodgrains</t>
  </si>
  <si>
    <t xml:space="preserve">Hon. to cook-cum-helpers </t>
  </si>
  <si>
    <t>Allocation</t>
  </si>
  <si>
    <t>Utilisation</t>
  </si>
  <si>
    <t>Allocation (Centre +State)</t>
  </si>
  <si>
    <t>Utilisation (Centre +State)</t>
  </si>
  <si>
    <t>Table: AT-32A</t>
  </si>
  <si>
    <t xml:space="preserve"> Received                        </t>
  </si>
  <si>
    <t>Expendituer Incurred       (in Rs)</t>
  </si>
  <si>
    <t>Pulse 1 (Arhar)</t>
  </si>
  <si>
    <t>18km</t>
  </si>
  <si>
    <t>MSS</t>
  </si>
  <si>
    <t>45km</t>
  </si>
  <si>
    <t>Bagdanga Paschim Gheri Bishalaxmi Club</t>
  </si>
  <si>
    <t>20km</t>
  </si>
  <si>
    <t>Rs.800/-</t>
  </si>
  <si>
    <t>Rs.1400/-</t>
  </si>
  <si>
    <t>Akshya patra Foundation Charitable Trust</t>
  </si>
  <si>
    <t>People's Forum</t>
  </si>
  <si>
    <t>w.e.f 1st Jan,2018</t>
  </si>
  <si>
    <t>Egg</t>
  </si>
  <si>
    <t>1 no</t>
  </si>
  <si>
    <t>N.B:- Pulses (Arhar dal) provided twice a week i.e. @25gm &amp; 30gm for Primary &amp; Upper Primary respectively, Egg also provided twice a week i.e. Wednesday &amp; Saturday and Soya chunk provided 12gm and 25gm for Primary and Upper Primary respectively on Tuesday and Friday.</t>
  </si>
  <si>
    <t>Addl. Cooking cost</t>
  </si>
  <si>
    <t>0.45 paise</t>
  </si>
  <si>
    <t>0.65 paise</t>
  </si>
  <si>
    <t>N.B:- The enrolment in Col. No.7 is the accurate figure have been taken from SMS Portal of MDMS, Developed by NIC</t>
  </si>
  <si>
    <t>Table: AT- 10 F</t>
  </si>
  <si>
    <t>LPG</t>
  </si>
  <si>
    <t>N.B:- Primary suprlus of foodgrains utilized in Upper Primary classes</t>
  </si>
  <si>
    <t>Jan</t>
  </si>
  <si>
    <t>Feb</t>
  </si>
  <si>
    <t>Mar</t>
  </si>
  <si>
    <t>Direct from SPMU to benf. A/c</t>
  </si>
  <si>
    <r>
      <t xml:space="preserve">N.B:- Column No. 4 speaks the school workding days of </t>
    </r>
    <r>
      <rPr>
        <b/>
        <i/>
        <u/>
        <sz val="13"/>
        <color theme="0"/>
        <rFont val="Arial"/>
        <family val="2"/>
      </rPr>
      <t>the number of schools</t>
    </r>
    <r>
      <rPr>
        <b/>
        <i/>
        <sz val="13"/>
        <color theme="0"/>
        <rFont val="Arial"/>
        <family val="2"/>
      </rPr>
      <t xml:space="preserve"> which did not serve Mid Day Meal.</t>
    </r>
  </si>
  <si>
    <t>N.B:- There is no release of funds to block level, Direct from District to school level.</t>
  </si>
  <si>
    <t>Table AT-10 F: Information on Training of Cook-cum-Helpers</t>
  </si>
  <si>
    <t>Total no.  of Cook-cum-Helpers engaged</t>
  </si>
  <si>
    <t xml:space="preserve">Total no. of Cook-cum-Helpers trained during the year </t>
  </si>
  <si>
    <t>No. of Master Trainers</t>
  </si>
  <si>
    <t>Duration of training</t>
  </si>
  <si>
    <t xml:space="preserve">Modules used in the training </t>
  </si>
  <si>
    <t>Name of Training Agency</t>
  </si>
  <si>
    <t>Table: AT-29A</t>
  </si>
  <si>
    <t xml:space="preserve">Enrolment range 01-50 </t>
  </si>
  <si>
    <t xml:space="preserve">Enrolment range 51-150 </t>
  </si>
  <si>
    <t xml:space="preserve">Enrolment range 151-250 </t>
  </si>
  <si>
    <t xml:space="preserve">Enrolment range 251 &amp; Above </t>
  </si>
  <si>
    <t>No. of schools</t>
  </si>
  <si>
    <t>requirement of funds (Rs in lakh)</t>
  </si>
  <si>
    <t>Central share</t>
  </si>
  <si>
    <t>Table: AT-28 B</t>
  </si>
  <si>
    <t>Table: AT-28 B: Repair of kitchen cum stores constructed ten years ago</t>
  </si>
  <si>
    <t>Requirement of funds (Rs in lakh)</t>
  </si>
  <si>
    <t>Centre share</t>
  </si>
  <si>
    <t>State share</t>
  </si>
  <si>
    <t>Unspent Balance as on 31.03.19</t>
  </si>
  <si>
    <r>
      <t xml:space="preserve">Unspent Balance as on 31.03.19  [Col. 4+ Col.5 + Col.6 -Col.8] </t>
    </r>
    <r>
      <rPr>
        <sz val="10"/>
        <rFont val="Arial"/>
        <family val="2"/>
      </rPr>
      <t xml:space="preserve"> </t>
    </r>
  </si>
  <si>
    <t>Unspent balance as on 31.03.19               [Col: (4+5)-7]</t>
  </si>
  <si>
    <t>2018-19</t>
  </si>
  <si>
    <t xml:space="preserve">2nd Instalment </t>
  </si>
  <si>
    <t xml:space="preserve">Balance of 1st Instalment </t>
  </si>
  <si>
    <t>N.B:- The above new opened school is Odisha Adarsha Vidyalaya (OAV)</t>
  </si>
  <si>
    <t>Requirement of funds for Transportation Assistance</t>
  </si>
  <si>
    <t>PDS rate (Rs per Quintal)</t>
  </si>
  <si>
    <t>Total Funds required (Rs in lakh)</t>
  </si>
  <si>
    <t>Repair of kitchen-cum-stores</t>
  </si>
  <si>
    <t>Flexi fund @ 5% for new interventions</t>
  </si>
  <si>
    <t xml:space="preserve">41km </t>
  </si>
  <si>
    <t>Name of the Krishi Vigyan Kendra (KVK)</t>
  </si>
  <si>
    <t>Proposals for 2020-21</t>
  </si>
  <si>
    <t>Annual Work Plan and Budget 2020-21</t>
  </si>
  <si>
    <t>2020-21</t>
  </si>
  <si>
    <t>Table: AT-1: GENERAL INFORMATION for 2019-20</t>
  </si>
  <si>
    <t>Table: AT-2 :  Details of  Provisions  in the State Budget 2019-20</t>
  </si>
  <si>
    <t>Budget Released till 31.12.2019</t>
  </si>
  <si>
    <t>Table: AT-2(A) : Releasing of Funds from State to Directorate / Authority / District / Block / School level for 2019-20</t>
  </si>
  <si>
    <t>Table AT-3: No. of Institutions in the State vis a vis Institutions serving MDM during 2019-20</t>
  </si>
  <si>
    <t>Table: AT-3A: No. of Institutions covered  (Primary, Classes I-V)  during 2019-20</t>
  </si>
  <si>
    <t>Table: AT-3B: No. of Institutions covered (Upper Primary with Primary, Classes I-VIII) during 2019-20</t>
  </si>
  <si>
    <t>Table: AT-3C: No. of Institutions covered (Upper Primary without Primary, Classes VI-VIII) during 2019-20</t>
  </si>
  <si>
    <t>Table: AT-4: Enrolment vis-à-vis availed for MDM  (Primary,Classes I- V) during 2019-20</t>
  </si>
  <si>
    <t>Enrolment (As on 30.09.2019)</t>
  </si>
  <si>
    <t>TotalEnrolment (As on 30.09.2019)</t>
  </si>
  <si>
    <t>Table: AT-4A: Enrolment vis-a-vis availed for MDM  (Upper Primary, Classes VI - VIII) 2019-20</t>
  </si>
  <si>
    <t>During 01.04.19 to 31.12.2019</t>
  </si>
  <si>
    <t>(For the Period 01.04.19 to 31.12.19)</t>
  </si>
  <si>
    <t>During 01.04.19 to 31.12.19</t>
  </si>
  <si>
    <t>Table: AT-5:  PAB-MDM Approval vs. PERFORMANCE (Primary, Classes I - V) during 2019-20</t>
  </si>
  <si>
    <t>Table: AT-5 A:  PAB-MDM Approval vs. PERFORMANCE (Upper Primary, Classes VI to VIII) during 2019-20</t>
  </si>
  <si>
    <t>MDM-PAB Approval for 2019-20</t>
  </si>
  <si>
    <r>
      <t xml:space="preserve">No. of working days </t>
    </r>
    <r>
      <rPr>
        <b/>
        <sz val="8"/>
        <rFont val="Arial"/>
        <family val="2"/>
      </rPr>
      <t xml:space="preserve">(During 01.04.19 to 31.12.19)     </t>
    </r>
    <r>
      <rPr>
        <b/>
        <sz val="10"/>
        <rFont val="Arial"/>
        <family val="2"/>
      </rPr>
      <t xml:space="preserve">             </t>
    </r>
  </si>
  <si>
    <t xml:space="preserve">No. of working days (During 01.04.19 to 31.12.19)                  </t>
  </si>
  <si>
    <t>Table: AT-5 B:  PAB-MDM Approval vs. PERFORMANCE - STC (NCLP Schools) during 2019-20</t>
  </si>
  <si>
    <t>Table: AT-5 C:  PAB-MDM Approval vs. PERFORMANCE (Primary, Classes I - V) during 2019-20 - Drought</t>
  </si>
  <si>
    <t>Table: AT-5 D:  PAB-MDM Approval vs. PERFORMANCE (Upper Primary, Classes VI to VIII) during 2019-20 - Drought</t>
  </si>
  <si>
    <t>Table: AT-6: Utilisation of foodgrains*  (Primary, Classes I-V) during 2019-20</t>
  </si>
  <si>
    <t>(For the Period 01.4.19 to 31.12.19)</t>
  </si>
  <si>
    <t>Gross Allocation for the  FY 2019-20</t>
  </si>
  <si>
    <t>Opening Balance as on 01.04.19</t>
  </si>
  <si>
    <t>Gross Allocation for the  FY              2019-20</t>
  </si>
  <si>
    <t>Table: AT-6A: Utilisation of foodgrains*  (Upper Primary, Classes VI-VIII) during 2019-20</t>
  </si>
  <si>
    <t>Table: AT-6B: PAYMENT OF COST OF FOOD GRAINS TO OSCSC (Primary and Upper Primary Classes I-VIII) during 2019-20</t>
  </si>
  <si>
    <t>Allocation for cost of foodgrains for 2019-20</t>
  </si>
  <si>
    <t>(For the Period 01.4.19 to 31.12.19</t>
  </si>
  <si>
    <t>Table: AT-6C: Utilisation of foodgrains (Coarse Grain) during 2019-20</t>
  </si>
  <si>
    <t xml:space="preserve">Allocation for 2019-20                                    </t>
  </si>
  <si>
    <t xml:space="preserve">Opening Balance as on 01.04.2019                                        </t>
  </si>
  <si>
    <t>Table: AT-7: Utilisation of Cooking Cost* (Primary, Classes I-V) during 2019-20</t>
  </si>
  <si>
    <t>Total Unspent Balance as on 31.12.2019</t>
  </si>
  <si>
    <t>Table: AT-7A: Utilisation of Cooking cost* (Upper Primary Classes, VI-VIII) for 2019-20</t>
  </si>
  <si>
    <t xml:space="preserve">Total Unspent Balance as on 31.12.2019                                                  </t>
  </si>
  <si>
    <t>Opening Balance as on 01.04.2019</t>
  </si>
  <si>
    <t xml:space="preserve">Allocation for 2019-20   </t>
  </si>
  <si>
    <t>Allocation for FY 2019-20</t>
  </si>
  <si>
    <t>Unspent Balance as on 31.12.2019</t>
  </si>
  <si>
    <t>Table: AT-9 : Utilisation of Central Assitance towards Transportation Assistance (Primary &amp; Upper Primary,Classes I-VIII) during 2019-20</t>
  </si>
  <si>
    <t>Opening balance as on 01.04.19</t>
  </si>
  <si>
    <t>Table: AT-10 :  Utilisation of Central Assistance towards MME  (Primary &amp; Upper Primary,Classes I-VIII) during 2019-20</t>
  </si>
  <si>
    <t>Allocation for  2019-20</t>
  </si>
  <si>
    <t>Table: AT-10 A : Details of Meetings at district level during 2019-20</t>
  </si>
  <si>
    <t>Table AT - 10 B : Details of Social Audit during 2019-20</t>
  </si>
  <si>
    <t>(As on 31st December, 2019)</t>
  </si>
  <si>
    <t>(As on 31st December 2019)</t>
  </si>
  <si>
    <t>*Total sanctioned during 2006-07  to 2019-20</t>
  </si>
  <si>
    <t>*Total sanction during 2006-07 to 2019-20</t>
  </si>
  <si>
    <t>*Total Sanction during 2012-13 to 2019-20</t>
  </si>
  <si>
    <t>Table: AT-17 : Coverage under Rashtriya Bal Swasthya Karykram (School Health Programme) - 2019-20</t>
  </si>
  <si>
    <t>Annual Work Plan &amp; Budget 2020-21</t>
  </si>
  <si>
    <t>Table AT - 23 Annual and Monthly data entry status in MDM-MIS during 2019-20</t>
  </si>
  <si>
    <t>Table AT - 23 A- Implementation of Automated Monitoring System  during 2019-20</t>
  </si>
  <si>
    <t>Table: AT-26 : Number of School Working Days (Primary,Classes I-V) for 2020-21</t>
  </si>
  <si>
    <t>April,2020</t>
  </si>
  <si>
    <t>May,2020</t>
  </si>
  <si>
    <t>June,2020</t>
  </si>
  <si>
    <t>July,2020</t>
  </si>
  <si>
    <t>August,2020</t>
  </si>
  <si>
    <t>September,2020</t>
  </si>
  <si>
    <t>October,2020</t>
  </si>
  <si>
    <t>November,2020</t>
  </si>
  <si>
    <t>December,2020</t>
  </si>
  <si>
    <t>January,2021</t>
  </si>
  <si>
    <t>February,2021</t>
  </si>
  <si>
    <t>March,2021</t>
  </si>
  <si>
    <t>Table: AT-26A : Number of School Working Days (Upper Primary,Classes VI-VIII) for 2020-21</t>
  </si>
  <si>
    <t>Table: AT-27: Proposal for coverage of children and working days  for 2020-21 (Primary Classes, I-V)</t>
  </si>
  <si>
    <t>Table: AT-27 A: Proposal for coverage of children and working days  for 2020-21  (Upper Primary,Classes VI-VIII)</t>
  </si>
  <si>
    <t>Table: AT-27B: Proposal for coverage of children for NCLP Schools during 2020-21</t>
  </si>
  <si>
    <t>Table: AT-27C: Proposal for coverage of children and working days  for Primary (Classes I-V) in Drought affected areas  during 2020-21</t>
  </si>
  <si>
    <t>Table: AT-27 D: Proposal for coverage of children and working days  for  Upper Primary (Classes VI-VIII)in Drought affected areas  during 2020-21</t>
  </si>
  <si>
    <t>Table: AT-28: Requirement of kitchen-cum-stores in the Primary and Upper Primary schools for the year 2020-21</t>
  </si>
  <si>
    <t>Kitchen-cum-store sanctioned during 2006-07 to 2019-20</t>
  </si>
  <si>
    <t>Table: AT-28 A: Requirement of kitchen cum stores as per Plinth Area Norm in the Primary and Upper Primary schools for the year 2020-21</t>
  </si>
  <si>
    <t>No. of Kitchens constructed prior to FY 2009-10</t>
  </si>
  <si>
    <t>No. of Kitchens constructed prior to 2009-10 and require repairs</t>
  </si>
  <si>
    <t>Table: AT-29 : Requirement of Kitchen Devices (new) during 2020-21 in Primary &amp; Upper Primary Schools</t>
  </si>
  <si>
    <t>Table: AT-29</t>
  </si>
  <si>
    <t>Table: AT-29 A : Replacement of Kitchen Devices during 2020-21 in Primary &amp; Upper Primary Schools</t>
  </si>
  <si>
    <t>Table: AT 30 :    Requirement of Cook cum Helpers for 2020-21</t>
  </si>
  <si>
    <t>Engaged in 2019-20</t>
  </si>
  <si>
    <t>Table: AT-31 : Budget Provision for the Year 2020-21</t>
  </si>
  <si>
    <t>Table: AT-32:  PAB-MDM Approval vs. PERFORMANCE (Primary Classes I to V) during 2019-20 - Drought</t>
  </si>
  <si>
    <t>Table: AT-32 A:  PAB-MDM Approval vs. PERFORMANCE (Upper Primary, Classes VI to VIII) during 2019-20 - Drought</t>
  </si>
  <si>
    <t xml:space="preserve">Table: AT- 2B </t>
  </si>
  <si>
    <t xml:space="preserve">Table AT-2 B: Month wise Transfer of Funds vs Expenditure under DBT during 2019-20 </t>
  </si>
  <si>
    <t xml:space="preserve">TOTAL CENTRAL SHARE - </t>
  </si>
  <si>
    <t>(Amount in Rs.)</t>
  </si>
  <si>
    <t>DBT COMPONENT CENTRAL SHARE</t>
  </si>
  <si>
    <t>During 01.04.2019 to 31.12.2019</t>
  </si>
  <si>
    <t>In-Cash Benefit Type Component                                                                                                                                                                (CCH Honorarieum only)</t>
  </si>
  <si>
    <t>In-Kind Benefit Type Component                                                                                                       (A Sum of Cost of Food Grains + Cooking Cost + Transport Assistance + MME)</t>
  </si>
  <si>
    <t>Remarks, if any</t>
  </si>
  <si>
    <t>April, 2019</t>
  </si>
  <si>
    <t>May, 2019</t>
  </si>
  <si>
    <t>June, 2019</t>
  </si>
  <si>
    <t>July, 2019</t>
  </si>
  <si>
    <t>August, 2019</t>
  </si>
  <si>
    <t>September, 2019</t>
  </si>
  <si>
    <t>October, 2019</t>
  </si>
  <si>
    <t>November, 2019</t>
  </si>
  <si>
    <t>December, 2019</t>
  </si>
  <si>
    <t>Notes:</t>
  </si>
  <si>
    <t>1.  DBT COMPONENT FUNDS  = TOTAL CENTRAL SHARE - FUNDS FOR INFRASTRUCTRE (i.e. KITCHEN SHED - KITCHEN DEVICES - KITCHEN GARDEN  ETC.)</t>
  </si>
  <si>
    <t>2. TOTAL EXPENDITURE &lt;= DBT COPONENT FUNDS</t>
  </si>
  <si>
    <t>3.. Value to be reported in absolute unit (not in Lakh, Crore, etc)</t>
  </si>
  <si>
    <r>
      <t xml:space="preserve">State / UT: </t>
    </r>
    <r>
      <rPr>
        <b/>
        <sz val="10"/>
        <color rgb="FFFF0000"/>
        <rFont val="Trebuchet MS"/>
        <family val="2"/>
      </rPr>
      <t>ODISHA</t>
    </r>
  </si>
  <si>
    <r>
      <t xml:space="preserve">Fund 
Transfer during the Month             </t>
    </r>
    <r>
      <rPr>
        <b/>
        <sz val="10"/>
        <rFont val="Arial"/>
        <family val="2"/>
      </rPr>
      <t xml:space="preserve">(in </t>
    </r>
    <r>
      <rPr>
        <b/>
        <sz val="10"/>
        <rFont val="Rupee Foradian"/>
        <family val="2"/>
      </rPr>
      <t>`</t>
    </r>
    <r>
      <rPr>
        <b/>
        <sz val="10"/>
        <rFont val="Arial"/>
        <family val="2"/>
      </rPr>
      <t>)</t>
    </r>
  </si>
  <si>
    <r>
      <t>Electronic Fund 
Transfer (in</t>
    </r>
    <r>
      <rPr>
        <b/>
        <sz val="10"/>
        <rFont val="Rupee Foradian"/>
        <family val="2"/>
      </rPr>
      <t xml:space="preserve"> `</t>
    </r>
    <r>
      <rPr>
        <b/>
        <sz val="10"/>
        <rFont val="Arial"/>
        <family val="2"/>
      </rPr>
      <t>)
(NEFT, RTGS, APB, NACH)</t>
    </r>
  </si>
  <si>
    <r>
      <t xml:space="preserve">Non-Electronic 
Fund Transfer (in </t>
    </r>
    <r>
      <rPr>
        <b/>
        <sz val="10"/>
        <rFont val="Rupee Foradian"/>
        <family val="2"/>
      </rPr>
      <t>`</t>
    </r>
    <r>
      <rPr>
        <b/>
        <sz val="10"/>
        <rFont val="Arial"/>
        <family val="2"/>
      </rPr>
      <t>)
(Cash, Cheque, DD, MO)</t>
    </r>
  </si>
  <si>
    <r>
      <t xml:space="preserve">Total 
Expenditure during the Month </t>
    </r>
    <r>
      <rPr>
        <b/>
        <sz val="10"/>
        <rFont val="Arial"/>
        <family val="2"/>
      </rPr>
      <t xml:space="preserve">(in </t>
    </r>
    <r>
      <rPr>
        <b/>
        <sz val="10"/>
        <rFont val="Rupee Foradian"/>
        <family val="2"/>
      </rPr>
      <t>`</t>
    </r>
    <r>
      <rPr>
        <b/>
        <sz val="10"/>
        <rFont val="Arial"/>
        <family val="2"/>
      </rPr>
      <t>)</t>
    </r>
  </si>
  <si>
    <r>
      <t xml:space="preserve">Electronic Fund 
Transfer (in </t>
    </r>
    <r>
      <rPr>
        <b/>
        <sz val="10"/>
        <rFont val="Rupee Foradian"/>
        <family val="2"/>
      </rPr>
      <t>`</t>
    </r>
    <r>
      <rPr>
        <b/>
        <sz val="10"/>
        <rFont val="Arial"/>
        <family val="2"/>
      </rPr>
      <t>)
(NEFT, RTGS, APB, NACH)</t>
    </r>
  </si>
  <si>
    <r>
      <t xml:space="preserve">Total 
Expenditure during the Month </t>
    </r>
    <r>
      <rPr>
        <b/>
        <sz val="10"/>
        <rFont val="Arial"/>
        <family val="2"/>
      </rPr>
      <t xml:space="preserve">(in </t>
    </r>
    <r>
      <rPr>
        <b/>
        <sz val="10"/>
        <rFont val="Rupee Foradian"/>
        <family val="2"/>
      </rPr>
      <t>`</t>
    </r>
    <r>
      <rPr>
        <b/>
        <sz val="10"/>
        <rFont val="Arial"/>
        <family val="2"/>
      </rPr>
      <t>)  **</t>
    </r>
  </si>
  <si>
    <t>2019-20</t>
  </si>
  <si>
    <t>*state share includes funds as well as monetary value of the commodities supplied by the State/UT</t>
  </si>
  <si>
    <t>* state share includes funds as well as monetary value of the commodities supplied by the State/UT</t>
  </si>
  <si>
    <t>29.04.2019</t>
  </si>
  <si>
    <t>11.09.2019</t>
  </si>
  <si>
    <t>13.12.2019</t>
  </si>
  <si>
    <t>01.11.2019</t>
  </si>
  <si>
    <t>22.01.2020</t>
  </si>
  <si>
    <t>30.07.2019</t>
  </si>
  <si>
    <t xml:space="preserve">Opening Balance as on 01.04.19 </t>
  </si>
  <si>
    <t xml:space="preserve">N.B:- O.B as on 01.04.2019 @ Rs.1780.14  lakh on Central share and Rs. 1408.39 lakh on State share are available at SPMU due to non-engagement of 100% CCH as per norm and which is released to districts and shown in Col. 11 in the received column. </t>
  </si>
  <si>
    <t>01.04.2019 to 31.12.2019</t>
  </si>
  <si>
    <t>4.91 per egg</t>
  </si>
  <si>
    <t>01.08.2019</t>
  </si>
  <si>
    <t>04.11.2019</t>
  </si>
  <si>
    <t>24.01.2019</t>
  </si>
  <si>
    <t>No. of institutions where setting up of kitchen garden is proposed during 2020-21</t>
  </si>
  <si>
    <t xml:space="preserve">N.B:- </t>
  </si>
  <si>
    <t>N.B: The proposal consists more students to be covered for the year 2020-21 due to;</t>
  </si>
  <si>
    <t xml:space="preserve">N.B.:- </t>
  </si>
  <si>
    <t>Bagdanga Paschim Gheri Bishalakshmi Club</t>
  </si>
  <si>
    <t>Rs.1,20,000/-</t>
  </si>
  <si>
    <t>40Km</t>
  </si>
  <si>
    <t>N.B:-  There will be no tranining of Cook-cum-helpers  held during the financial 2019-20</t>
  </si>
  <si>
    <t>Source: As reported by OSEPA,He is the Nodal Authority to Monitor the Aadhar seeding,and by this year i.e. 2020-21 100% to cover.</t>
  </si>
  <si>
    <t>Expenditure</t>
  </si>
  <si>
    <t>(For the Period 01.04.19 to 31.12.2019)</t>
  </si>
  <si>
    <t>N.B:- The expenditure shown only upto 31st Dec, 2020 but  the unspent balance in Col. 8, now already released to districts and utilized.</t>
  </si>
  <si>
    <r>
      <t xml:space="preserve">Number of Complaints received and status of complaint </t>
    </r>
    <r>
      <rPr>
        <b/>
        <sz val="14"/>
        <color rgb="FFFF0000"/>
        <rFont val="Calibri"/>
        <family val="2"/>
        <scheme val="minor"/>
      </rPr>
      <t>(Toll Free No. 18003456722)</t>
    </r>
  </si>
  <si>
    <t>* All the children enrolled in the school Register are entitled to MDM benefit during school working days. The possibility of Lockdown extension, Corona resurgence, Summer vacation, Drought etc. cannot be ruled out. During these period all students get Food Security Allowance. So the enrolled figure has been projected in the AWP&amp;B Plan.</t>
  </si>
  <si>
    <t>N.B:-  Due to heat wave in the month of April,2019 Govt. have declared to close the school for 15 days. So the average consumption as well as expenditure comes to less</t>
  </si>
  <si>
    <t>N.B:-  Due to heat wave in the month of April,2019 Govt. have declared to close the school for 15 days. So the average consumption comes to less</t>
  </si>
</sst>
</file>

<file path=xl/styles.xml><?xml version="1.0" encoding="utf-8"?>
<styleSheet xmlns="http://schemas.openxmlformats.org/spreadsheetml/2006/main">
  <numFmts count="3">
    <numFmt numFmtId="43" formatCode="_ * #,##0.00_ ;_ * \-#,##0.00_ ;_ * &quot;-&quot;??_ ;_ @_ "/>
    <numFmt numFmtId="164" formatCode="0.000"/>
    <numFmt numFmtId="165" formatCode="0.0"/>
  </numFmts>
  <fonts count="114">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b/>
      <sz val="10"/>
      <name val="Arial"/>
      <family val="2"/>
    </font>
    <font>
      <b/>
      <i/>
      <u/>
      <sz val="12"/>
      <name val="Arial"/>
      <family val="2"/>
    </font>
    <font>
      <b/>
      <sz val="14"/>
      <name val="Arial"/>
      <family val="2"/>
    </font>
    <font>
      <b/>
      <u/>
      <sz val="12"/>
      <name val="Arial"/>
      <family val="2"/>
    </font>
    <font>
      <b/>
      <sz val="12"/>
      <name val="Arial"/>
      <family val="2"/>
    </font>
    <font>
      <sz val="10"/>
      <name val="Arial"/>
      <family val="2"/>
    </font>
    <font>
      <b/>
      <u/>
      <sz val="10"/>
      <name val="Arial"/>
      <family val="2"/>
    </font>
    <font>
      <sz val="8"/>
      <name val="Arial"/>
      <family val="2"/>
    </font>
    <font>
      <i/>
      <sz val="10"/>
      <name val="Arial"/>
      <family val="2"/>
    </font>
    <font>
      <b/>
      <sz val="16"/>
      <name val="Arial"/>
      <family val="2"/>
    </font>
    <font>
      <sz val="12"/>
      <name val="Arial"/>
      <family val="2"/>
    </font>
    <font>
      <sz val="11"/>
      <name val="Arial"/>
      <family val="2"/>
    </font>
    <font>
      <b/>
      <i/>
      <u/>
      <sz val="10"/>
      <name val="Arial"/>
      <family val="2"/>
    </font>
    <font>
      <b/>
      <sz val="11"/>
      <name val="Arial"/>
      <family val="2"/>
    </font>
    <font>
      <b/>
      <u/>
      <sz val="11"/>
      <name val="Arial"/>
      <family val="2"/>
    </font>
    <font>
      <b/>
      <i/>
      <sz val="10"/>
      <name val="Arial"/>
      <family val="2"/>
    </font>
    <font>
      <b/>
      <sz val="11"/>
      <color indexed="8"/>
      <name val="Calibri"/>
      <family val="2"/>
    </font>
    <font>
      <sz val="11"/>
      <color indexed="8"/>
      <name val="Arial"/>
      <family val="2"/>
    </font>
    <font>
      <b/>
      <sz val="11"/>
      <color indexed="8"/>
      <name val="Arial"/>
      <family val="2"/>
    </font>
    <font>
      <b/>
      <sz val="12"/>
      <color indexed="8"/>
      <name val="Arial"/>
      <family val="2"/>
    </font>
    <font>
      <b/>
      <sz val="10"/>
      <color indexed="8"/>
      <name val="Arial"/>
      <family val="2"/>
    </font>
    <font>
      <b/>
      <i/>
      <sz val="11"/>
      <color indexed="8"/>
      <name val="Calibri"/>
      <family val="2"/>
    </font>
    <font>
      <b/>
      <i/>
      <sz val="11"/>
      <name val="Arial"/>
      <family val="2"/>
    </font>
    <font>
      <i/>
      <sz val="11"/>
      <name val="Arial"/>
      <family val="2"/>
    </font>
    <font>
      <b/>
      <i/>
      <sz val="10"/>
      <color indexed="8"/>
      <name val="Arial"/>
      <family val="2"/>
    </font>
    <font>
      <b/>
      <i/>
      <sz val="11"/>
      <color indexed="8"/>
      <name val="Arial"/>
      <family val="2"/>
    </font>
    <font>
      <b/>
      <sz val="10"/>
      <color indexed="8"/>
      <name val="Calibri"/>
      <family val="2"/>
    </font>
    <font>
      <b/>
      <sz val="12"/>
      <name val="Trebuchet MS"/>
      <family val="2"/>
    </font>
    <font>
      <b/>
      <sz val="16"/>
      <name val="Trebuchet MS"/>
      <family val="2"/>
    </font>
    <font>
      <sz val="10"/>
      <name val="Trebuchet MS"/>
      <family val="2"/>
    </font>
    <font>
      <b/>
      <sz val="10"/>
      <name val="Trebuchet MS"/>
      <family val="2"/>
    </font>
    <font>
      <b/>
      <i/>
      <sz val="10"/>
      <name val="Trebuchet MS"/>
      <family val="2"/>
    </font>
    <font>
      <b/>
      <sz val="7"/>
      <color indexed="8"/>
      <name val="Calibri"/>
      <family val="2"/>
    </font>
    <font>
      <b/>
      <sz val="10"/>
      <color indexed="10"/>
      <name val="Arial"/>
      <family val="2"/>
    </font>
    <font>
      <b/>
      <sz val="8"/>
      <color indexed="10"/>
      <name val="Arial"/>
      <family val="2"/>
    </font>
    <font>
      <b/>
      <i/>
      <sz val="12"/>
      <name val="Trebuchet MS"/>
      <family val="2"/>
    </font>
    <font>
      <b/>
      <sz val="8"/>
      <name val="Arial"/>
      <family val="2"/>
    </font>
    <font>
      <sz val="11"/>
      <color theme="1"/>
      <name val="Calibri"/>
      <family val="2"/>
      <scheme val="minor"/>
    </font>
    <font>
      <b/>
      <sz val="11"/>
      <color theme="1"/>
      <name val="Calibri"/>
      <family val="2"/>
      <scheme val="minor"/>
    </font>
    <font>
      <b/>
      <i/>
      <sz val="11"/>
      <color theme="1"/>
      <name val="Calibri"/>
      <family val="2"/>
      <scheme val="minor"/>
    </font>
    <font>
      <b/>
      <sz val="9"/>
      <color theme="1"/>
      <name val="Calibri"/>
      <family val="2"/>
      <scheme val="minor"/>
    </font>
    <font>
      <b/>
      <sz val="16"/>
      <color theme="1"/>
      <name val="Calibri"/>
      <family val="2"/>
      <scheme val="minor"/>
    </font>
    <font>
      <b/>
      <sz val="11"/>
      <color theme="1"/>
      <name val="Cambria"/>
      <family val="1"/>
      <scheme val="major"/>
    </font>
    <font>
      <b/>
      <i/>
      <sz val="10"/>
      <color theme="1"/>
      <name val="Cambria"/>
      <family val="1"/>
      <scheme val="major"/>
    </font>
    <font>
      <sz val="10"/>
      <color theme="1"/>
      <name val="Cambria"/>
      <family val="1"/>
      <scheme val="major"/>
    </font>
    <font>
      <b/>
      <i/>
      <sz val="10"/>
      <color theme="1"/>
      <name val="Calibri"/>
      <family val="2"/>
      <scheme val="minor"/>
    </font>
    <font>
      <b/>
      <sz val="14"/>
      <color theme="1"/>
      <name val="Calibri"/>
      <family val="2"/>
      <scheme val="minor"/>
    </font>
    <font>
      <b/>
      <sz val="12"/>
      <color theme="1"/>
      <name val="Calibri"/>
      <family val="2"/>
      <scheme val="minor"/>
    </font>
    <font>
      <b/>
      <sz val="10"/>
      <color theme="1"/>
      <name val="Calibri"/>
      <family val="2"/>
      <scheme val="minor"/>
    </font>
    <font>
      <sz val="10"/>
      <color rgb="FFFF0000"/>
      <name val="Arial"/>
      <family val="2"/>
    </font>
    <font>
      <b/>
      <sz val="10"/>
      <color theme="1"/>
      <name val="Cambria"/>
      <family val="1"/>
      <scheme val="major"/>
    </font>
    <font>
      <sz val="10"/>
      <name val="Calibri"/>
      <family val="2"/>
      <scheme val="minor"/>
    </font>
    <font>
      <sz val="10"/>
      <name val="Arial"/>
      <family val="2"/>
    </font>
    <font>
      <sz val="10"/>
      <color theme="1"/>
      <name val="Arial"/>
      <family val="2"/>
    </font>
    <font>
      <b/>
      <sz val="10"/>
      <color theme="1"/>
      <name val="Arial"/>
      <family val="2"/>
    </font>
    <font>
      <b/>
      <sz val="30"/>
      <name val="Arial"/>
      <family val="2"/>
    </font>
    <font>
      <sz val="10"/>
      <color indexed="8"/>
      <name val="Arial"/>
      <family val="2"/>
    </font>
    <font>
      <b/>
      <sz val="10"/>
      <color rgb="FFFF0000"/>
      <name val="Arial"/>
      <family val="2"/>
    </font>
    <font>
      <b/>
      <sz val="16"/>
      <color rgb="FFFF0000"/>
      <name val="Arial"/>
      <family val="2"/>
    </font>
    <font>
      <b/>
      <u/>
      <sz val="12"/>
      <color rgb="FF0066FF"/>
      <name val="Arial"/>
      <family val="2"/>
    </font>
    <font>
      <b/>
      <sz val="12"/>
      <color rgb="FF0066FF"/>
      <name val="Arial"/>
      <family val="2"/>
    </font>
    <font>
      <b/>
      <sz val="12"/>
      <color rgb="FFFF0000"/>
      <name val="Arial"/>
      <family val="2"/>
    </font>
    <font>
      <b/>
      <u/>
      <sz val="11"/>
      <color rgb="FF0066FF"/>
      <name val="Arial"/>
      <family val="2"/>
    </font>
    <font>
      <b/>
      <sz val="12"/>
      <color rgb="FF0066FF"/>
      <name val="Trebuchet MS"/>
      <family val="2"/>
    </font>
    <font>
      <b/>
      <sz val="16"/>
      <color rgb="FFFF0000"/>
      <name val="Trebuchet MS"/>
      <family val="2"/>
    </font>
    <font>
      <b/>
      <sz val="10"/>
      <color rgb="FFFF0000"/>
      <name val="Trebuchet MS"/>
      <family val="2"/>
    </font>
    <font>
      <b/>
      <sz val="14"/>
      <color rgb="FFFF0000"/>
      <name val="Arial"/>
      <family val="2"/>
    </font>
    <font>
      <b/>
      <u/>
      <sz val="10"/>
      <color rgb="FF0066FF"/>
      <name val="Arial"/>
      <family val="2"/>
    </font>
    <font>
      <b/>
      <sz val="11"/>
      <color rgb="FFFF0000"/>
      <name val="Calibri"/>
      <family val="2"/>
    </font>
    <font>
      <b/>
      <sz val="12"/>
      <color indexed="8"/>
      <name val="Calibri"/>
      <family val="2"/>
    </font>
    <font>
      <b/>
      <sz val="12"/>
      <color rgb="FFFF0000"/>
      <name val="Calibri"/>
      <family val="2"/>
    </font>
    <font>
      <b/>
      <u/>
      <sz val="14"/>
      <color rgb="FF0066FF"/>
      <name val="Arial"/>
      <family val="2"/>
    </font>
    <font>
      <sz val="10"/>
      <color theme="1"/>
      <name val="Calibri"/>
      <family val="2"/>
      <scheme val="minor"/>
    </font>
    <font>
      <sz val="10"/>
      <color rgb="FF002060"/>
      <name val="Arial"/>
      <family val="2"/>
    </font>
    <font>
      <b/>
      <i/>
      <sz val="13"/>
      <color rgb="FF002060"/>
      <name val="Arial"/>
      <family val="2"/>
    </font>
    <font>
      <b/>
      <u/>
      <sz val="10"/>
      <color rgb="FFFF0000"/>
      <name val="Arial"/>
      <family val="2"/>
    </font>
    <font>
      <sz val="12"/>
      <color rgb="FF0066FF"/>
      <name val="Arial"/>
      <family val="2"/>
    </font>
    <font>
      <b/>
      <sz val="14"/>
      <color rgb="FF0066FF"/>
      <name val="Calibri"/>
      <family val="2"/>
      <scheme val="minor"/>
    </font>
    <font>
      <b/>
      <sz val="10"/>
      <color rgb="FF0066FF"/>
      <name val="Trebuchet MS"/>
      <family val="2"/>
    </font>
    <font>
      <b/>
      <sz val="11"/>
      <color rgb="FF0066FF"/>
      <name val="Arial"/>
      <family val="2"/>
    </font>
    <font>
      <b/>
      <sz val="16"/>
      <color rgb="FF0066FF"/>
      <name val="Calibri"/>
      <family val="2"/>
      <scheme val="minor"/>
    </font>
    <font>
      <b/>
      <sz val="13"/>
      <color rgb="FFFF0000"/>
      <name val="Arial"/>
      <family val="2"/>
    </font>
    <font>
      <b/>
      <u/>
      <sz val="10"/>
      <color theme="0"/>
      <name val="Arial"/>
      <family val="2"/>
    </font>
    <font>
      <sz val="9"/>
      <name val="Arial"/>
      <family val="2"/>
    </font>
    <font>
      <b/>
      <i/>
      <sz val="10"/>
      <color theme="0"/>
      <name val="Arial"/>
      <family val="2"/>
    </font>
    <font>
      <sz val="9"/>
      <color theme="1"/>
      <name val="Arial"/>
      <family val="2"/>
    </font>
    <font>
      <sz val="10"/>
      <color theme="1"/>
      <name val="Trebuchet MS"/>
      <family val="2"/>
    </font>
    <font>
      <b/>
      <i/>
      <sz val="12"/>
      <name val="Arial"/>
      <family val="2"/>
    </font>
    <font>
      <b/>
      <i/>
      <u/>
      <sz val="11"/>
      <name val="Arial"/>
      <family val="2"/>
    </font>
    <font>
      <sz val="8"/>
      <name val="Trebuchet MS"/>
      <family val="2"/>
    </font>
    <font>
      <b/>
      <i/>
      <sz val="13"/>
      <color theme="0"/>
      <name val="Arial"/>
      <family val="2"/>
    </font>
    <font>
      <b/>
      <i/>
      <u/>
      <sz val="13"/>
      <color theme="0"/>
      <name val="Arial"/>
      <family val="2"/>
    </font>
    <font>
      <b/>
      <i/>
      <sz val="11"/>
      <color theme="0"/>
      <name val="Arial"/>
      <family val="2"/>
    </font>
    <font>
      <sz val="36"/>
      <name val="Arial Black"/>
      <family val="2"/>
    </font>
    <font>
      <b/>
      <u/>
      <sz val="16"/>
      <color rgb="FF0066FF"/>
      <name val="Arial"/>
      <family val="2"/>
    </font>
    <font>
      <b/>
      <sz val="10"/>
      <name val="Calibri"/>
      <family val="2"/>
    </font>
    <font>
      <b/>
      <sz val="11"/>
      <color theme="1"/>
      <name val="Arial"/>
      <family val="2"/>
    </font>
    <font>
      <b/>
      <sz val="10"/>
      <name val="Rupee Foradian"/>
      <family val="2"/>
    </font>
    <font>
      <b/>
      <i/>
      <sz val="10"/>
      <color rgb="FFFF0000"/>
      <name val="Arial"/>
      <family val="2"/>
    </font>
    <font>
      <b/>
      <i/>
      <sz val="11"/>
      <color theme="0" tint="-4.9989318521683403E-2"/>
      <name val="Arial"/>
      <family val="2"/>
    </font>
    <font>
      <b/>
      <sz val="14"/>
      <color rgb="FFFF0000"/>
      <name val="Calibri"/>
      <family val="2"/>
      <scheme val="minor"/>
    </font>
    <font>
      <b/>
      <i/>
      <sz val="12"/>
      <color theme="0"/>
      <name val="Arial"/>
      <family val="2"/>
    </font>
    <font>
      <sz val="10"/>
      <name val="Arial"/>
    </font>
  </fonts>
  <fills count="11">
    <fill>
      <patternFill patternType="none"/>
    </fill>
    <fill>
      <patternFill patternType="gray125"/>
    </fill>
    <fill>
      <patternFill patternType="solid">
        <fgColor theme="0"/>
        <bgColor indexed="64"/>
      </patternFill>
    </fill>
    <fill>
      <patternFill patternType="solid">
        <fgColor rgb="FFFFFF00"/>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4" tint="0.79998168889431442"/>
        <bgColor indexed="64"/>
      </patternFill>
    </fill>
    <fill>
      <patternFill patternType="solid">
        <fgColor theme="1" tint="0.249977111117893"/>
        <bgColor indexed="64"/>
      </patternFill>
    </fill>
    <fill>
      <patternFill patternType="solid">
        <fgColor theme="1"/>
        <bgColor indexed="64"/>
      </patternFill>
    </fill>
    <fill>
      <patternFill patternType="solid">
        <fgColor theme="9" tint="0.59999389629810485"/>
        <bgColor indexed="64"/>
      </patternFill>
    </fill>
    <fill>
      <patternFill patternType="solid">
        <fgColor theme="0" tint="-0.34998626667073579"/>
        <bgColor indexed="64"/>
      </patternFill>
    </fill>
  </fills>
  <borders count="20">
    <border>
      <left/>
      <right/>
      <top/>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thin">
        <color indexed="64"/>
      </left>
      <right style="double">
        <color indexed="64"/>
      </right>
      <top style="thin">
        <color indexed="64"/>
      </top>
      <bottom style="thin">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style="thin">
        <color indexed="64"/>
      </left>
      <right/>
      <top/>
      <bottom style="thin">
        <color indexed="64"/>
      </bottom>
      <diagonal/>
    </border>
    <border>
      <left/>
      <right/>
      <top style="thin">
        <color indexed="64"/>
      </top>
      <bottom style="thin">
        <color indexed="64"/>
      </bottom>
      <diagonal/>
    </border>
    <border>
      <left style="thin">
        <color indexed="64"/>
      </left>
      <right style="thin">
        <color indexed="64"/>
      </right>
      <top/>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style="thin">
        <color indexed="64"/>
      </bottom>
      <diagonal/>
    </border>
    <border>
      <left/>
      <right style="double">
        <color indexed="64"/>
      </right>
      <top style="thin">
        <color indexed="64"/>
      </top>
      <bottom style="thin">
        <color indexed="64"/>
      </bottom>
      <diagonal/>
    </border>
    <border>
      <left/>
      <right style="thin">
        <color indexed="64"/>
      </right>
      <top/>
      <bottom/>
      <diagonal/>
    </border>
    <border>
      <left style="thin">
        <color indexed="8"/>
      </left>
      <right style="thin">
        <color indexed="8"/>
      </right>
      <top style="thin">
        <color indexed="8"/>
      </top>
      <bottom style="thin">
        <color indexed="8"/>
      </bottom>
      <diagonal/>
    </border>
    <border>
      <left style="thin">
        <color indexed="8"/>
      </left>
      <right/>
      <top style="thin">
        <color indexed="8"/>
      </top>
      <bottom style="thin">
        <color indexed="8"/>
      </bottom>
      <diagonal/>
    </border>
  </borders>
  <cellStyleXfs count="14">
    <xf numFmtId="0" fontId="0" fillId="0" borderId="0"/>
    <xf numFmtId="0" fontId="48" fillId="0" borderId="0"/>
    <xf numFmtId="0" fontId="16" fillId="0" borderId="0"/>
    <xf numFmtId="0" fontId="16" fillId="0" borderId="0"/>
    <xf numFmtId="0" fontId="16" fillId="0" borderId="0"/>
    <xf numFmtId="43" fontId="63" fillId="0" borderId="0" applyFont="0" applyFill="0" applyBorder="0" applyAlignment="0" applyProtection="0"/>
    <xf numFmtId="0" fontId="7" fillId="0" borderId="0"/>
    <xf numFmtId="0" fontId="6" fillId="0" borderId="0"/>
    <xf numFmtId="0" fontId="5" fillId="0" borderId="0"/>
    <xf numFmtId="0" fontId="4" fillId="0" borderId="0"/>
    <xf numFmtId="0" fontId="2" fillId="0" borderId="0"/>
    <xf numFmtId="0" fontId="1" fillId="0" borderId="0"/>
    <xf numFmtId="0" fontId="1" fillId="0" borderId="0"/>
    <xf numFmtId="9" fontId="113" fillId="0" borderId="0" applyFont="0" applyFill="0" applyBorder="0" applyAlignment="0" applyProtection="0"/>
  </cellStyleXfs>
  <cellXfs count="1408">
    <xf numFmtId="0" fontId="0" fillId="0" borderId="0" xfId="0"/>
    <xf numFmtId="0" fontId="11" fillId="0" borderId="0" xfId="0" applyFont="1" applyAlignment="1">
      <alignment horizontal="center"/>
    </xf>
    <xf numFmtId="0" fontId="11" fillId="0" borderId="2" xfId="0" applyFont="1" applyBorder="1" applyAlignment="1">
      <alignment horizontal="center"/>
    </xf>
    <xf numFmtId="0" fontId="11" fillId="0" borderId="2" xfId="0" applyFont="1" applyBorder="1" applyAlignment="1">
      <alignment horizontal="center" vertical="top" wrapText="1"/>
    </xf>
    <xf numFmtId="0" fontId="11" fillId="0" borderId="4" xfId="0" applyFont="1" applyBorder="1" applyAlignment="1">
      <alignment horizontal="center" vertical="top" wrapText="1"/>
    </xf>
    <xf numFmtId="0" fontId="11" fillId="0" borderId="5" xfId="0" applyFont="1" applyBorder="1" applyAlignment="1">
      <alignment horizontal="center" vertical="top" wrapText="1"/>
    </xf>
    <xf numFmtId="0" fontId="0" fillId="0" borderId="2" xfId="0" applyBorder="1" applyAlignment="1">
      <alignment horizontal="center"/>
    </xf>
    <xf numFmtId="0" fontId="0" fillId="0" borderId="2" xfId="0" applyBorder="1"/>
    <xf numFmtId="0" fontId="0" fillId="0" borderId="0" xfId="0" applyFill="1" applyBorder="1" applyAlignment="1">
      <alignment horizontal="left"/>
    </xf>
    <xf numFmtId="0" fontId="11" fillId="0" borderId="0" xfId="0" applyFont="1" applyBorder="1" applyAlignment="1">
      <alignment horizontal="center"/>
    </xf>
    <xf numFmtId="0" fontId="0" fillId="0" borderId="0" xfId="0" applyBorder="1"/>
    <xf numFmtId="0" fontId="15" fillId="0" borderId="0" xfId="0" applyFont="1"/>
    <xf numFmtId="0" fontId="11" fillId="0" borderId="0" xfId="0" applyFont="1"/>
    <xf numFmtId="0" fontId="16" fillId="0" borderId="0" xfId="0" applyFont="1"/>
    <xf numFmtId="0" fontId="11" fillId="0" borderId="0" xfId="0" applyFont="1" applyBorder="1" applyAlignment="1">
      <alignment horizontal="right"/>
    </xf>
    <xf numFmtId="0" fontId="16" fillId="0" borderId="2" xfId="0" applyFont="1" applyBorder="1" applyAlignment="1">
      <alignment horizontal="center"/>
    </xf>
    <xf numFmtId="0" fontId="16" fillId="0" borderId="2" xfId="0" applyFont="1" applyBorder="1"/>
    <xf numFmtId="0" fontId="16" fillId="0" borderId="0" xfId="0" applyFont="1" applyFill="1" applyBorder="1" applyAlignment="1">
      <alignment horizontal="left"/>
    </xf>
    <xf numFmtId="0" fontId="16" fillId="0" borderId="0" xfId="0" applyFont="1" applyBorder="1"/>
    <xf numFmtId="0" fontId="18" fillId="0" borderId="0" xfId="0" applyFont="1" applyAlignment="1">
      <alignment horizontal="center"/>
    </xf>
    <xf numFmtId="0" fontId="18" fillId="0" borderId="0" xfId="0" applyFont="1" applyBorder="1" applyAlignment="1">
      <alignment horizontal="center"/>
    </xf>
    <xf numFmtId="0" fontId="16" fillId="0" borderId="0" xfId="0" applyFont="1" applyBorder="1" applyAlignment="1">
      <alignment horizontal="left"/>
    </xf>
    <xf numFmtId="0" fontId="16" fillId="0" borderId="6" xfId="0" applyFont="1" applyBorder="1"/>
    <xf numFmtId="0" fontId="11" fillId="0" borderId="2" xfId="0" applyFont="1" applyBorder="1"/>
    <xf numFmtId="0" fontId="11" fillId="0" borderId="0" xfId="0" applyFont="1" applyBorder="1"/>
    <xf numFmtId="0" fontId="11" fillId="0" borderId="0" xfId="0" applyFont="1" applyAlignment="1">
      <alignment horizontal="left"/>
    </xf>
    <xf numFmtId="0" fontId="11" fillId="0" borderId="0" xfId="0" applyFont="1" applyAlignment="1">
      <alignment horizontal="right"/>
    </xf>
    <xf numFmtId="0" fontId="16" fillId="0" borderId="0" xfId="0" applyFont="1" applyBorder="1" applyAlignment="1">
      <alignment vertical="top"/>
    </xf>
    <xf numFmtId="0" fontId="11" fillId="0" borderId="0" xfId="0" applyFont="1" applyAlignment="1"/>
    <xf numFmtId="0" fontId="16" fillId="0" borderId="0" xfId="0" applyFont="1" applyAlignment="1">
      <alignment vertical="top" wrapText="1"/>
    </xf>
    <xf numFmtId="0" fontId="16" fillId="0" borderId="2" xfId="0" applyFont="1" applyBorder="1" applyAlignment="1">
      <alignment vertical="top" wrapText="1"/>
    </xf>
    <xf numFmtId="0" fontId="11" fillId="0" borderId="2" xfId="0" applyFont="1" applyBorder="1" applyAlignment="1">
      <alignment vertical="top" wrapText="1"/>
    </xf>
    <xf numFmtId="0" fontId="15" fillId="0" borderId="0" xfId="0" applyFont="1" applyAlignment="1">
      <alignment horizontal="center"/>
    </xf>
    <xf numFmtId="0" fontId="12" fillId="0" borderId="0" xfId="0" applyFont="1" applyAlignment="1">
      <alignment horizontal="right"/>
    </xf>
    <xf numFmtId="0" fontId="16" fillId="0" borderId="0" xfId="0" applyFont="1" applyBorder="1" applyAlignment="1">
      <alignment horizontal="left" wrapText="1"/>
    </xf>
    <xf numFmtId="0" fontId="12" fillId="0" borderId="0" xfId="0" applyFont="1" applyAlignment="1"/>
    <xf numFmtId="0" fontId="20" fillId="0" borderId="0" xfId="0" applyFont="1" applyAlignment="1"/>
    <xf numFmtId="0" fontId="21" fillId="0" borderId="0" xfId="0" applyFont="1" applyAlignment="1"/>
    <xf numFmtId="0" fontId="14" fillId="0" borderId="0" xfId="0" applyFont="1" applyAlignment="1">
      <alignment horizontal="center" wrapText="1"/>
    </xf>
    <xf numFmtId="0" fontId="14" fillId="0" borderId="0" xfId="0" applyFont="1" applyAlignment="1">
      <alignment horizontal="center"/>
    </xf>
    <xf numFmtId="0" fontId="23" fillId="0" borderId="0" xfId="0" applyFont="1" applyAlignment="1">
      <alignment horizontal="right"/>
    </xf>
    <xf numFmtId="0" fontId="22" fillId="0" borderId="0" xfId="0" applyFont="1"/>
    <xf numFmtId="0" fontId="22" fillId="0" borderId="2" xfId="0" applyFont="1" applyBorder="1"/>
    <xf numFmtId="0" fontId="22" fillId="0" borderId="2" xfId="0" applyFont="1" applyBorder="1" applyAlignment="1">
      <alignment horizontal="center"/>
    </xf>
    <xf numFmtId="0" fontId="24" fillId="0" borderId="0" xfId="0" applyFont="1"/>
    <xf numFmtId="0" fontId="22" fillId="0" borderId="0" xfId="0" applyFont="1" applyBorder="1"/>
    <xf numFmtId="0" fontId="22" fillId="0" borderId="0" xfId="0" applyFont="1" applyAlignment="1">
      <alignment horizontal="center" vertical="top" wrapText="1"/>
    </xf>
    <xf numFmtId="0" fontId="22" fillId="0" borderId="0" xfId="0" applyFont="1" applyAlignment="1">
      <alignment vertical="top" wrapText="1"/>
    </xf>
    <xf numFmtId="0" fontId="22" fillId="0" borderId="2" xfId="0" applyFont="1" applyBorder="1" applyAlignment="1">
      <alignment horizontal="center" vertical="top" wrapText="1"/>
    </xf>
    <xf numFmtId="0" fontId="22" fillId="0" borderId="2" xfId="0" applyFont="1" applyBorder="1" applyAlignment="1">
      <alignment vertical="top" wrapText="1"/>
    </xf>
    <xf numFmtId="0" fontId="22" fillId="0" borderId="0" xfId="0" applyFont="1" applyBorder="1" applyAlignment="1">
      <alignment vertical="top" wrapText="1"/>
    </xf>
    <xf numFmtId="0" fontId="24" fillId="0" borderId="0" xfId="0" applyFont="1" applyFill="1" applyBorder="1" applyAlignment="1">
      <alignment vertical="top" wrapText="1"/>
    </xf>
    <xf numFmtId="0" fontId="22" fillId="0" borderId="0" xfId="0" applyFont="1" applyBorder="1" applyAlignment="1">
      <alignment horizontal="center" vertical="top" wrapText="1"/>
    </xf>
    <xf numFmtId="0" fontId="25" fillId="0" borderId="0" xfId="0" applyFont="1" applyAlignment="1">
      <alignment horizontal="center" vertical="top" wrapText="1"/>
    </xf>
    <xf numFmtId="0" fontId="19" fillId="0" borderId="0" xfId="0" applyFont="1"/>
    <xf numFmtId="0" fontId="11" fillId="0" borderId="2" xfId="0" applyFont="1" applyBorder="1" applyAlignment="1">
      <alignment horizontal="center" vertical="top"/>
    </xf>
    <xf numFmtId="0" fontId="26" fillId="0" borderId="0" xfId="0" applyFont="1"/>
    <xf numFmtId="0" fontId="26" fillId="0" borderId="2" xfId="0" quotePrefix="1" applyFont="1" applyBorder="1" applyAlignment="1">
      <alignment horizontal="center" vertical="top" wrapText="1"/>
    </xf>
    <xf numFmtId="0" fontId="16" fillId="0" borderId="0" xfId="0" quotePrefix="1" applyFont="1" applyBorder="1" applyAlignment="1">
      <alignment horizontal="center"/>
    </xf>
    <xf numFmtId="0" fontId="28" fillId="0" borderId="0" xfId="1" applyFont="1"/>
    <xf numFmtId="0" fontId="48" fillId="0" borderId="0" xfId="1"/>
    <xf numFmtId="0" fontId="48" fillId="0" borderId="0" xfId="1" applyAlignment="1">
      <alignment horizontal="left"/>
    </xf>
    <xf numFmtId="0" fontId="30" fillId="0" borderId="0" xfId="1" applyFont="1" applyAlignment="1">
      <alignment horizontal="left"/>
    </xf>
    <xf numFmtId="0" fontId="48" fillId="0" borderId="7" xfId="1" applyBorder="1" applyAlignment="1">
      <alignment horizontal="center"/>
    </xf>
    <xf numFmtId="0" fontId="27" fillId="0" borderId="0" xfId="1" applyFont="1"/>
    <xf numFmtId="0" fontId="27" fillId="0" borderId="0" xfId="1" applyFont="1" applyAlignment="1">
      <alignment horizontal="center"/>
    </xf>
    <xf numFmtId="0" fontId="48" fillId="0" borderId="2" xfId="1" applyBorder="1"/>
    <xf numFmtId="0" fontId="48" fillId="0" borderId="0" xfId="1" applyBorder="1"/>
    <xf numFmtId="0" fontId="11" fillId="0" borderId="0" xfId="0" applyFont="1" applyAlignment="1">
      <alignment horizontal="left" vertical="top" wrapText="1"/>
    </xf>
    <xf numFmtId="0" fontId="11" fillId="0" borderId="0" xfId="0" applyFont="1" applyAlignment="1">
      <alignment vertical="top" wrapText="1"/>
    </xf>
    <xf numFmtId="0" fontId="27" fillId="0" borderId="0" xfId="1" applyFont="1" applyBorder="1" applyAlignment="1">
      <alignment horizontal="left"/>
    </xf>
    <xf numFmtId="0" fontId="16" fillId="0" borderId="0" xfId="2"/>
    <xf numFmtId="0" fontId="21" fillId="0" borderId="0" xfId="2" applyFont="1" applyAlignment="1">
      <alignment horizontal="center"/>
    </xf>
    <xf numFmtId="0" fontId="14" fillId="0" borderId="0" xfId="2" applyFont="1" applyAlignment="1">
      <alignment horizontal="center"/>
    </xf>
    <xf numFmtId="0" fontId="13" fillId="0" borderId="0" xfId="2" applyFont="1"/>
    <xf numFmtId="0" fontId="16" fillId="0" borderId="0" xfId="2" applyFill="1" applyBorder="1" applyAlignment="1">
      <alignment horizontal="left"/>
    </xf>
    <xf numFmtId="0" fontId="11" fillId="0" borderId="0" xfId="2" applyFont="1" applyBorder="1" applyAlignment="1">
      <alignment horizontal="center"/>
    </xf>
    <xf numFmtId="0" fontId="16" fillId="0" borderId="0" xfId="2" applyBorder="1"/>
    <xf numFmtId="0" fontId="15" fillId="0" borderId="0" xfId="2" applyFont="1"/>
    <xf numFmtId="0" fontId="11" fillId="0" borderId="0" xfId="2" applyFont="1"/>
    <xf numFmtId="0" fontId="12" fillId="0" borderId="0" xfId="2" applyFont="1" applyAlignment="1"/>
    <xf numFmtId="0" fontId="26" fillId="0" borderId="7" xfId="0" applyFont="1" applyBorder="1" applyAlignment="1"/>
    <xf numFmtId="0" fontId="0" fillId="0" borderId="0" xfId="0" applyAlignment="1">
      <alignment horizontal="left"/>
    </xf>
    <xf numFmtId="0" fontId="12" fillId="0" borderId="0" xfId="0" applyFont="1" applyAlignment="1">
      <alignment horizontal="center"/>
    </xf>
    <xf numFmtId="0" fontId="16" fillId="0" borderId="2" xfId="0" applyFont="1" applyBorder="1" applyAlignment="1">
      <alignment horizontal="center" vertical="center" wrapText="1"/>
    </xf>
    <xf numFmtId="0" fontId="15" fillId="0" borderId="0" xfId="0" applyFont="1" applyAlignment="1"/>
    <xf numFmtId="0" fontId="28" fillId="0" borderId="2" xfId="1" applyFont="1" applyBorder="1" applyAlignment="1">
      <alignment wrapText="1"/>
    </xf>
    <xf numFmtId="0" fontId="28" fillId="0" borderId="0" xfId="1" applyFont="1" applyBorder="1"/>
    <xf numFmtId="0" fontId="26" fillId="0" borderId="0" xfId="0" applyFont="1" applyBorder="1" applyAlignment="1"/>
    <xf numFmtId="0" fontId="14" fillId="0" borderId="0" xfId="0" applyFont="1" applyAlignment="1"/>
    <xf numFmtId="0" fontId="19" fillId="0" borderId="0" xfId="0" applyFont="1" applyBorder="1"/>
    <xf numFmtId="0" fontId="32" fillId="0" borderId="0" xfId="1" applyFont="1"/>
    <xf numFmtId="0" fontId="22" fillId="0" borderId="0" xfId="0" applyFont="1" applyBorder="1" applyAlignment="1"/>
    <xf numFmtId="0" fontId="11" fillId="0" borderId="0" xfId="0" applyFont="1" applyBorder="1" applyAlignment="1">
      <alignment horizontal="center" vertical="top"/>
    </xf>
    <xf numFmtId="0" fontId="11" fillId="0" borderId="0" xfId="0" applyFont="1" applyBorder="1" applyAlignment="1">
      <alignment horizontal="center" vertical="top" wrapText="1"/>
    </xf>
    <xf numFmtId="0" fontId="11" fillId="0" borderId="0" xfId="2" applyFont="1" applyBorder="1"/>
    <xf numFmtId="0" fontId="27" fillId="0" borderId="0" xfId="1" applyFont="1" applyBorder="1" applyAlignment="1">
      <alignment horizontal="center"/>
    </xf>
    <xf numFmtId="0" fontId="15" fillId="0" borderId="0" xfId="0" applyFont="1" applyBorder="1"/>
    <xf numFmtId="0" fontId="15" fillId="0" borderId="2" xfId="0" applyFont="1" applyBorder="1"/>
    <xf numFmtId="0" fontId="11" fillId="0" borderId="0" xfId="0" applyFont="1" applyAlignment="1">
      <alignment horizontal="right" vertical="top" wrapText="1"/>
    </xf>
    <xf numFmtId="0" fontId="11" fillId="0" borderId="0" xfId="0" applyFont="1" applyAlignment="1">
      <alignment horizontal="center" vertical="top" wrapText="1"/>
    </xf>
    <xf numFmtId="0" fontId="20" fillId="0" borderId="0" xfId="0" applyFont="1" applyAlignment="1">
      <alignment horizontal="center"/>
    </xf>
    <xf numFmtId="0" fontId="26" fillId="0" borderId="7" xfId="0" applyFont="1" applyBorder="1" applyAlignment="1">
      <alignment horizontal="center"/>
    </xf>
    <xf numFmtId="0" fontId="16" fillId="0" borderId="0" xfId="0" applyFont="1" applyAlignment="1">
      <alignment horizontal="center"/>
    </xf>
    <xf numFmtId="0" fontId="15" fillId="0" borderId="0" xfId="2" applyFont="1" applyAlignment="1">
      <alignment horizontal="center"/>
    </xf>
    <xf numFmtId="0" fontId="20" fillId="0" borderId="0" xfId="2" applyFont="1" applyAlignment="1"/>
    <xf numFmtId="0" fontId="26" fillId="0" borderId="0" xfId="0" applyFont="1" applyBorder="1" applyAlignment="1">
      <alignment horizontal="center"/>
    </xf>
    <xf numFmtId="0" fontId="15" fillId="0" borderId="7" xfId="0" applyFont="1" applyBorder="1" applyAlignment="1"/>
    <xf numFmtId="0" fontId="16" fillId="0" borderId="0" xfId="2" applyAlignment="1">
      <alignment horizontal="left"/>
    </xf>
    <xf numFmtId="0" fontId="15" fillId="0" borderId="0" xfId="2" applyFont="1" applyAlignment="1">
      <alignment vertical="top" wrapText="1"/>
    </xf>
    <xf numFmtId="0" fontId="23" fillId="0" borderId="0" xfId="0" applyFont="1" applyAlignment="1">
      <alignment horizontal="left"/>
    </xf>
    <xf numFmtId="0" fontId="16" fillId="0" borderId="0" xfId="1" applyFont="1"/>
    <xf numFmtId="0" fontId="14" fillId="0" borderId="0" xfId="1" applyFont="1" applyAlignment="1">
      <alignment horizontal="center"/>
    </xf>
    <xf numFmtId="0" fontId="16" fillId="0" borderId="2" xfId="1" applyFont="1" applyBorder="1"/>
    <xf numFmtId="0" fontId="18" fillId="0" borderId="0" xfId="1" applyFont="1"/>
    <xf numFmtId="0" fontId="11" fillId="0" borderId="2" xfId="1" applyFont="1" applyBorder="1"/>
    <xf numFmtId="0" fontId="34" fillId="0" borderId="0" xfId="0" applyFont="1" applyAlignment="1">
      <alignment vertical="top" wrapText="1"/>
    </xf>
    <xf numFmtId="0" fontId="16" fillId="0" borderId="2" xfId="0" applyFont="1" applyBorder="1" applyAlignment="1">
      <alignment wrapText="1"/>
    </xf>
    <xf numFmtId="0" fontId="16" fillId="0" borderId="2" xfId="0" applyFont="1" applyBorder="1" applyAlignment="1">
      <alignment horizontal="left" vertical="top" wrapText="1"/>
    </xf>
    <xf numFmtId="0" fontId="11" fillId="0" borderId="0" xfId="0" applyFont="1" applyBorder="1" applyAlignment="1"/>
    <xf numFmtId="0" fontId="24" fillId="0" borderId="0" xfId="0" applyFont="1" applyAlignment="1">
      <alignment horizontal="right" vertical="top" wrapText="1"/>
    </xf>
    <xf numFmtId="0" fontId="0" fillId="0" borderId="0" xfId="0" applyAlignment="1">
      <alignment horizontal="center"/>
    </xf>
    <xf numFmtId="0" fontId="15" fillId="0" borderId="0" xfId="0" applyFont="1" applyBorder="1" applyAlignment="1"/>
    <xf numFmtId="0" fontId="24" fillId="0" borderId="0" xfId="0" applyFont="1" applyAlignment="1">
      <alignment horizontal="center"/>
    </xf>
    <xf numFmtId="0" fontId="37" fillId="0" borderId="0" xfId="1" applyFont="1" applyAlignment="1">
      <alignment horizontal="center"/>
    </xf>
    <xf numFmtId="0" fontId="16" fillId="0" borderId="2" xfId="2" applyFont="1" applyBorder="1" applyAlignment="1">
      <alignment horizontal="center" vertical="top" wrapText="1"/>
    </xf>
    <xf numFmtId="0" fontId="16" fillId="0" borderId="0" xfId="2" applyFont="1"/>
    <xf numFmtId="0" fontId="26" fillId="0" borderId="0" xfId="0" applyFont="1" applyAlignment="1">
      <alignment horizontal="center" vertical="top" wrapText="1"/>
    </xf>
    <xf numFmtId="0" fontId="11" fillId="0" borderId="2" xfId="2" applyFont="1" applyBorder="1" applyAlignment="1">
      <alignment horizontal="left" vertical="center" wrapText="1"/>
    </xf>
    <xf numFmtId="0" fontId="11" fillId="0" borderId="2" xfId="2" applyFont="1" applyBorder="1" applyAlignment="1">
      <alignment horizontal="left" vertical="center"/>
    </xf>
    <xf numFmtId="0" fontId="16" fillId="0" borderId="0" xfId="3"/>
    <xf numFmtId="0" fontId="13" fillId="0" borderId="0" xfId="3" applyFont="1"/>
    <xf numFmtId="0" fontId="26" fillId="0" borderId="0" xfId="3" applyFont="1"/>
    <xf numFmtId="0" fontId="11" fillId="0" borderId="0" xfId="3" applyFont="1"/>
    <xf numFmtId="0" fontId="16" fillId="0" borderId="0" xfId="3" applyFill="1" applyBorder="1" applyAlignment="1">
      <alignment horizontal="left"/>
    </xf>
    <xf numFmtId="0" fontId="15" fillId="0" borderId="0" xfId="3" applyFont="1"/>
    <xf numFmtId="0" fontId="16" fillId="0" borderId="0" xfId="4"/>
    <xf numFmtId="0" fontId="12" fillId="0" borderId="0" xfId="4" applyFont="1" applyAlignment="1">
      <alignment horizontal="right"/>
    </xf>
    <xf numFmtId="0" fontId="13" fillId="0" borderId="0" xfId="4" applyFont="1" applyAlignment="1">
      <alignment horizontal="right"/>
    </xf>
    <xf numFmtId="0" fontId="24" fillId="0" borderId="2" xfId="4" applyFont="1" applyBorder="1" applyAlignment="1">
      <alignment horizontal="center" vertical="top" wrapText="1"/>
    </xf>
    <xf numFmtId="0" fontId="22" fillId="0" borderId="2" xfId="4" applyFont="1" applyBorder="1" applyAlignment="1">
      <alignment horizontal="left" vertical="top" wrapText="1"/>
    </xf>
    <xf numFmtId="0" fontId="22" fillId="0" borderId="2" xfId="4" applyFont="1" applyBorder="1" applyAlignment="1">
      <alignment horizontal="center" vertical="top" wrapText="1"/>
    </xf>
    <xf numFmtId="0" fontId="22" fillId="0" borderId="0" xfId="4" applyFont="1" applyAlignment="1">
      <alignment horizontal="left"/>
    </xf>
    <xf numFmtId="0" fontId="50" fillId="0" borderId="0" xfId="0" applyFont="1" applyAlignment="1">
      <alignment horizontal="center"/>
    </xf>
    <xf numFmtId="0" fontId="39" fillId="0" borderId="0" xfId="0" applyFont="1" applyAlignment="1">
      <alignment horizontal="center"/>
    </xf>
    <xf numFmtId="0" fontId="40" fillId="0" borderId="0" xfId="0" applyFont="1"/>
    <xf numFmtId="0" fontId="41" fillId="0" borderId="0" xfId="0" applyFont="1" applyBorder="1" applyAlignment="1"/>
    <xf numFmtId="0" fontId="51" fillId="0" borderId="0" xfId="0" applyFont="1"/>
    <xf numFmtId="0" fontId="11" fillId="0" borderId="0" xfId="1" applyFont="1"/>
    <xf numFmtId="0" fontId="11" fillId="0" borderId="0" xfId="1" applyFont="1" applyAlignment="1">
      <alignment horizontal="center" vertical="top" wrapText="1"/>
    </xf>
    <xf numFmtId="0" fontId="11" fillId="0" borderId="0" xfId="1" applyFont="1" applyAlignment="1">
      <alignment horizontal="center"/>
    </xf>
    <xf numFmtId="0" fontId="26" fillId="0" borderId="0" xfId="1" applyFont="1" applyAlignment="1">
      <alignment horizontal="left"/>
    </xf>
    <xf numFmtId="0" fontId="15" fillId="0" borderId="0" xfId="1" applyFont="1"/>
    <xf numFmtId="0" fontId="11" fillId="0" borderId="0" xfId="1" applyFont="1" applyAlignment="1"/>
    <xf numFmtId="0" fontId="11" fillId="0" borderId="7" xfId="1" applyFont="1" applyBorder="1" applyAlignment="1"/>
    <xf numFmtId="0" fontId="11" fillId="0" borderId="0" xfId="1" applyFont="1" applyBorder="1" applyAlignment="1"/>
    <xf numFmtId="0" fontId="11" fillId="0" borderId="0" xfId="1" applyFont="1" applyBorder="1"/>
    <xf numFmtId="0" fontId="11" fillId="0" borderId="0" xfId="1" applyFont="1" applyBorder="1" applyAlignment="1">
      <alignment horizontal="center" vertical="top" wrapText="1"/>
    </xf>
    <xf numFmtId="0" fontId="24" fillId="0" borderId="0" xfId="1" applyFont="1" applyBorder="1" applyAlignment="1">
      <alignment horizontal="left"/>
    </xf>
    <xf numFmtId="0" fontId="11" fillId="0" borderId="2" xfId="1" applyFont="1" applyBorder="1" applyAlignment="1"/>
    <xf numFmtId="0" fontId="22" fillId="0" borderId="0" xfId="1" applyFont="1" applyBorder="1" applyAlignment="1"/>
    <xf numFmtId="0" fontId="11" fillId="0" borderId="2" xfId="1" applyFont="1" applyBorder="1" applyAlignment="1">
      <alignment vertical="top" wrapText="1"/>
    </xf>
    <xf numFmtId="0" fontId="11" fillId="0" borderId="0" xfId="1" applyFont="1" applyAlignment="1">
      <alignment vertical="top" wrapText="1"/>
    </xf>
    <xf numFmtId="0" fontId="26" fillId="0" borderId="0" xfId="1" applyFont="1"/>
    <xf numFmtId="0" fontId="11" fillId="0" borderId="0" xfId="1" applyFont="1" applyBorder="1" applyAlignment="1">
      <alignment horizontal="left" vertical="center"/>
    </xf>
    <xf numFmtId="0" fontId="11" fillId="0" borderId="2" xfId="1" applyFont="1" applyBorder="1" applyAlignment="1">
      <alignment horizontal="center" vertical="center"/>
    </xf>
    <xf numFmtId="0" fontId="11" fillId="0" borderId="2" xfId="1" applyFont="1" applyBorder="1" applyAlignment="1">
      <alignment horizontal="left" vertical="center"/>
    </xf>
    <xf numFmtId="0" fontId="11" fillId="0" borderId="0" xfId="1" applyFont="1" applyAlignment="1">
      <alignment horizontal="left" vertical="center"/>
    </xf>
    <xf numFmtId="0" fontId="11" fillId="0" borderId="2" xfId="1" applyFont="1" applyBorder="1" applyAlignment="1">
      <alignment horizontal="left"/>
    </xf>
    <xf numFmtId="0" fontId="38" fillId="0" borderId="0" xfId="0" applyFont="1" applyAlignment="1"/>
    <xf numFmtId="0" fontId="39" fillId="0" borderId="0" xfId="0" applyFont="1" applyAlignment="1"/>
    <xf numFmtId="0" fontId="41" fillId="0" borderId="2" xfId="0" applyFont="1" applyBorder="1" applyAlignment="1">
      <alignment horizontal="center" vertical="top" wrapText="1"/>
    </xf>
    <xf numFmtId="0" fontId="52" fillId="0" borderId="0" xfId="0" applyFont="1" applyBorder="1" applyAlignment="1">
      <alignment vertical="top"/>
    </xf>
    <xf numFmtId="0" fontId="55" fillId="0" borderId="1" xfId="0" applyFont="1" applyBorder="1" applyAlignment="1">
      <alignment vertical="center" wrapText="1"/>
    </xf>
    <xf numFmtId="0" fontId="55" fillId="0" borderId="2" xfId="0" applyFont="1" applyBorder="1" applyAlignment="1">
      <alignment vertical="center" wrapText="1"/>
    </xf>
    <xf numFmtId="0" fontId="0" fillId="0" borderId="0" xfId="0" applyBorder="1" applyAlignment="1">
      <alignment horizontal="center"/>
    </xf>
    <xf numFmtId="0" fontId="56" fillId="0" borderId="0" xfId="0" applyFont="1" applyAlignment="1">
      <alignment horizontal="center"/>
    </xf>
    <xf numFmtId="0" fontId="57" fillId="0" borderId="0" xfId="0" applyFont="1" applyBorder="1" applyAlignment="1">
      <alignment horizontal="center" vertical="center"/>
    </xf>
    <xf numFmtId="0" fontId="49" fillId="0" borderId="0" xfId="0" applyFont="1"/>
    <xf numFmtId="0" fontId="59" fillId="0" borderId="2" xfId="0" applyFont="1" applyBorder="1" applyAlignment="1">
      <alignment vertical="center" wrapText="1"/>
    </xf>
    <xf numFmtId="0" fontId="59" fillId="0" borderId="2" xfId="0" applyFont="1" applyBorder="1" applyAlignment="1">
      <alignment horizontal="left" vertical="center" wrapText="1" indent="2"/>
    </xf>
    <xf numFmtId="0" fontId="59" fillId="0" borderId="0" xfId="0" applyFont="1" applyBorder="1" applyAlignment="1">
      <alignment horizontal="left" vertical="center" wrapText="1" indent="2"/>
    </xf>
    <xf numFmtId="0" fontId="59" fillId="0" borderId="0" xfId="0" applyFont="1" applyBorder="1" applyAlignment="1">
      <alignment vertical="center" wrapText="1"/>
    </xf>
    <xf numFmtId="0" fontId="59" fillId="0" borderId="2" xfId="0" applyFont="1" applyBorder="1" applyAlignment="1">
      <alignment horizontal="center" vertical="center" wrapText="1"/>
    </xf>
    <xf numFmtId="0" fontId="38" fillId="0" borderId="0" xfId="0" applyFont="1" applyAlignment="1">
      <alignment horizontal="right"/>
    </xf>
    <xf numFmtId="0" fontId="11" fillId="0" borderId="2" xfId="0" applyFont="1" applyFill="1" applyBorder="1" applyAlignment="1">
      <alignment horizontal="center"/>
    </xf>
    <xf numFmtId="0" fontId="16" fillId="3" borderId="0" xfId="0" applyFont="1" applyFill="1"/>
    <xf numFmtId="0" fontId="21" fillId="3" borderId="0" xfId="0" applyFont="1" applyFill="1"/>
    <xf numFmtId="0" fontId="11" fillId="3" borderId="0" xfId="0" applyFont="1" applyFill="1"/>
    <xf numFmtId="0" fontId="11" fillId="0" borderId="0" xfId="0" applyFont="1" applyBorder="1" applyAlignment="1">
      <alignment horizontal="left"/>
    </xf>
    <xf numFmtId="0" fontId="24" fillId="0" borderId="0" xfId="0" applyFont="1" applyBorder="1" applyAlignment="1">
      <alignment horizontal="left"/>
    </xf>
    <xf numFmtId="0" fontId="22" fillId="0" borderId="0" xfId="0" applyFont="1" applyBorder="1" applyAlignment="1">
      <alignment horizontal="center"/>
    </xf>
    <xf numFmtId="49" fontId="11" fillId="0" borderId="0" xfId="0" applyNumberFormat="1" applyFont="1" applyBorder="1" applyAlignment="1">
      <alignment horizontal="left" vertical="top"/>
    </xf>
    <xf numFmtId="0" fontId="24" fillId="0" borderId="0" xfId="0" applyFont="1" applyBorder="1" applyAlignment="1">
      <alignment horizontal="center"/>
    </xf>
    <xf numFmtId="0" fontId="11" fillId="0" borderId="2" xfId="2" applyFont="1" applyFill="1" applyBorder="1" applyAlignment="1">
      <alignment horizontal="left" vertical="center" wrapText="1"/>
    </xf>
    <xf numFmtId="0" fontId="16" fillId="2" borderId="0" xfId="1" applyFont="1" applyFill="1"/>
    <xf numFmtId="0" fontId="16" fillId="2" borderId="0" xfId="0" applyFont="1" applyFill="1"/>
    <xf numFmtId="0" fontId="11" fillId="2" borderId="0" xfId="0" applyFont="1" applyFill="1" applyBorder="1" applyAlignment="1">
      <alignment horizontal="right"/>
    </xf>
    <xf numFmtId="0" fontId="16" fillId="2" borderId="0" xfId="0" applyFont="1" applyFill="1" applyBorder="1"/>
    <xf numFmtId="0" fontId="11" fillId="2" borderId="0" xfId="0" applyFont="1" applyFill="1" applyBorder="1" applyAlignment="1">
      <alignment horizontal="left"/>
    </xf>
    <xf numFmtId="0" fontId="11" fillId="2" borderId="0" xfId="0" applyFont="1" applyFill="1" applyBorder="1"/>
    <xf numFmtId="0" fontId="11" fillId="2" borderId="0" xfId="0" applyFont="1" applyFill="1"/>
    <xf numFmtId="0" fontId="11" fillId="2" borderId="0" xfId="0" applyFont="1" applyFill="1" applyAlignment="1">
      <alignment horizontal="left"/>
    </xf>
    <xf numFmtId="0" fontId="11" fillId="2" borderId="0" xfId="0" applyFont="1" applyFill="1" applyBorder="1" applyAlignment="1">
      <alignment horizontal="right"/>
    </xf>
    <xf numFmtId="0" fontId="11" fillId="2" borderId="0" xfId="0" applyFont="1" applyFill="1" applyBorder="1" applyAlignment="1">
      <alignment horizontal="center" vertical="top" wrapText="1"/>
    </xf>
    <xf numFmtId="0" fontId="21" fillId="2" borderId="0" xfId="0" applyFont="1" applyFill="1"/>
    <xf numFmtId="0" fontId="11" fillId="0" borderId="0" xfId="2" applyFont="1" applyAlignment="1"/>
    <xf numFmtId="0" fontId="26" fillId="0" borderId="0" xfId="2" applyFont="1" applyAlignment="1">
      <alignment horizontal="right"/>
    </xf>
    <xf numFmtId="0" fontId="49" fillId="0" borderId="0" xfId="1" applyFont="1" applyBorder="1"/>
    <xf numFmtId="0" fontId="40" fillId="2" borderId="0" xfId="0" applyFont="1" applyFill="1"/>
    <xf numFmtId="0" fontId="0" fillId="2" borderId="0" xfId="0" applyFill="1"/>
    <xf numFmtId="0" fontId="50" fillId="0" borderId="1" xfId="0" applyFont="1" applyBorder="1" applyAlignment="1">
      <alignment horizontal="center"/>
    </xf>
    <xf numFmtId="0" fontId="40" fillId="0" borderId="2" xfId="0" quotePrefix="1" applyFont="1" applyBorder="1" applyAlignment="1">
      <alignment horizontal="center" vertical="top" wrapText="1"/>
    </xf>
    <xf numFmtId="0" fontId="11" fillId="0" borderId="0" xfId="0" applyFont="1" applyBorder="1" applyAlignment="1">
      <alignment horizontal="center" vertical="center" wrapText="1"/>
    </xf>
    <xf numFmtId="0" fontId="46" fillId="0" borderId="0" xfId="0" applyFont="1" applyAlignment="1"/>
    <xf numFmtId="0" fontId="24" fillId="0" borderId="0" xfId="0" applyFont="1" applyAlignment="1"/>
    <xf numFmtId="0" fontId="62" fillId="0" borderId="2" xfId="0" applyFont="1" applyBorder="1"/>
    <xf numFmtId="0" fontId="16" fillId="0" borderId="0" xfId="0" applyFont="1"/>
    <xf numFmtId="0" fontId="16" fillId="0" borderId="2" xfId="0" applyFont="1" applyBorder="1" applyAlignment="1">
      <alignment horizontal="center" vertical="top" wrapText="1"/>
    </xf>
    <xf numFmtId="0" fontId="11" fillId="0" borderId="0" xfId="0" applyFont="1" applyAlignment="1">
      <alignment vertical="top" wrapText="1"/>
    </xf>
    <xf numFmtId="0" fontId="16" fillId="0" borderId="0" xfId="0" applyFont="1"/>
    <xf numFmtId="0" fontId="11" fillId="2" borderId="9" xfId="0" applyFont="1" applyFill="1" applyBorder="1" applyAlignment="1">
      <alignment horizontal="center" vertical="top" wrapText="1"/>
    </xf>
    <xf numFmtId="0" fontId="11" fillId="2" borderId="6" xfId="0" applyFont="1" applyFill="1" applyBorder="1" applyAlignment="1">
      <alignment horizontal="center" vertical="top" wrapText="1"/>
    </xf>
    <xf numFmtId="0" fontId="16" fillId="0" borderId="0" xfId="0" applyFont="1" applyAlignment="1"/>
    <xf numFmtId="0" fontId="11" fillId="0" borderId="7" xfId="0" applyFont="1" applyBorder="1" applyAlignment="1"/>
    <xf numFmtId="0" fontId="16" fillId="0" borderId="2" xfId="0" applyFont="1" applyBorder="1" applyAlignment="1">
      <alignment horizontal="left" vertical="center" wrapText="1"/>
    </xf>
    <xf numFmtId="0" fontId="16" fillId="0" borderId="2" xfId="0" applyFont="1" applyBorder="1" applyAlignment="1">
      <alignment horizontal="left"/>
    </xf>
    <xf numFmtId="0" fontId="16" fillId="0" borderId="2" xfId="0" applyFont="1" applyBorder="1" applyAlignment="1">
      <alignment horizontal="left" vertical="center"/>
    </xf>
    <xf numFmtId="0" fontId="40" fillId="0" borderId="0" xfId="0" applyFont="1" applyFill="1"/>
    <xf numFmtId="0" fontId="0" fillId="0" borderId="2" xfId="0" applyFill="1" applyBorder="1"/>
    <xf numFmtId="0" fontId="0" fillId="0" borderId="0" xfId="0" applyFill="1"/>
    <xf numFmtId="0" fontId="11" fillId="0" borderId="2" xfId="0" applyFont="1" applyBorder="1" applyAlignment="1">
      <alignment horizontal="left"/>
    </xf>
    <xf numFmtId="0" fontId="11" fillId="0" borderId="2" xfId="0" applyFont="1" applyBorder="1" applyAlignment="1">
      <alignment horizontal="center" vertical="top"/>
    </xf>
    <xf numFmtId="0" fontId="16" fillId="0" borderId="0" xfId="0" quotePrefix="1" applyFont="1" applyBorder="1" applyAlignment="1">
      <alignment horizontal="center" vertical="center"/>
    </xf>
    <xf numFmtId="0" fontId="11" fillId="0" borderId="0" xfId="0" applyFont="1" applyBorder="1" applyAlignment="1">
      <alignment horizontal="center" vertical="center"/>
    </xf>
    <xf numFmtId="0" fontId="11" fillId="2" borderId="7" xfId="0" applyFont="1" applyFill="1" applyBorder="1" applyAlignment="1"/>
    <xf numFmtId="0" fontId="11" fillId="0" borderId="2" xfId="3" applyFont="1" applyBorder="1" applyAlignment="1">
      <alignment horizontal="left" vertical="center"/>
    </xf>
    <xf numFmtId="0" fontId="11" fillId="0" borderId="2" xfId="3" applyFont="1" applyBorder="1" applyAlignment="1">
      <alignment horizontal="center" vertical="center"/>
    </xf>
    <xf numFmtId="0" fontId="11" fillId="0" borderId="2" xfId="3" applyFont="1" applyBorder="1" applyAlignment="1">
      <alignment horizontal="left" vertical="center" wrapText="1"/>
    </xf>
    <xf numFmtId="0" fontId="11" fillId="0" borderId="0" xfId="2" applyFont="1" applyBorder="1" applyAlignment="1">
      <alignment horizontal="left" vertical="center"/>
    </xf>
    <xf numFmtId="0" fontId="60" fillId="0" borderId="0" xfId="0" applyFont="1" applyBorder="1"/>
    <xf numFmtId="0" fontId="11" fillId="0" borderId="6" xfId="0" applyFont="1" applyBorder="1" applyAlignment="1"/>
    <xf numFmtId="2" fontId="22" fillId="0" borderId="2" xfId="0" applyNumberFormat="1" applyFont="1" applyBorder="1" applyAlignment="1">
      <alignment horizontal="right"/>
    </xf>
    <xf numFmtId="0" fontId="11" fillId="0" borderId="0" xfId="0" applyFont="1" applyAlignment="1">
      <alignment vertical="top" wrapText="1"/>
    </xf>
    <xf numFmtId="2" fontId="0" fillId="0" borderId="2" xfId="0" applyNumberFormat="1" applyBorder="1" applyAlignment="1">
      <alignment vertical="center"/>
    </xf>
    <xf numFmtId="2" fontId="16" fillId="0" borderId="0" xfId="0" applyNumberFormat="1" applyFont="1"/>
    <xf numFmtId="2" fontId="0" fillId="0" borderId="2" xfId="0" applyNumberFormat="1" applyBorder="1" applyAlignment="1">
      <alignment horizontal="right" vertical="center"/>
    </xf>
    <xf numFmtId="2" fontId="11" fillId="0" borderId="2" xfId="0" applyNumberFormat="1" applyFont="1" applyBorder="1" applyAlignment="1">
      <alignment vertical="center"/>
    </xf>
    <xf numFmtId="2" fontId="64" fillId="0" borderId="2" xfId="0" applyNumberFormat="1" applyFont="1" applyBorder="1" applyAlignment="1">
      <alignment horizontal="right" vertical="center"/>
    </xf>
    <xf numFmtId="2" fontId="11" fillId="0" borderId="2" xfId="0" applyNumberFormat="1" applyFont="1" applyBorder="1" applyAlignment="1">
      <alignment horizontal="right" vertical="center"/>
    </xf>
    <xf numFmtId="2" fontId="65" fillId="0" borderId="2" xfId="0" applyNumberFormat="1" applyFont="1" applyBorder="1" applyAlignment="1">
      <alignment vertical="center"/>
    </xf>
    <xf numFmtId="0" fontId="16" fillId="0" borderId="2" xfId="0" applyFont="1" applyBorder="1" applyAlignment="1">
      <alignment horizontal="center" vertical="top" wrapText="1"/>
    </xf>
    <xf numFmtId="2" fontId="22" fillId="0" borderId="2" xfId="4" applyNumberFormat="1" applyFont="1" applyBorder="1" applyAlignment="1">
      <alignment horizontal="center" vertical="center" wrapText="1"/>
    </xf>
    <xf numFmtId="0" fontId="22" fillId="0" borderId="2" xfId="4" applyFont="1" applyBorder="1" applyAlignment="1">
      <alignment horizontal="center" vertical="center" wrapText="1"/>
    </xf>
    <xf numFmtId="0" fontId="22" fillId="0" borderId="2" xfId="4" applyFont="1" applyBorder="1" applyAlignment="1">
      <alignment horizontal="left" vertical="center" wrapText="1"/>
    </xf>
    <xf numFmtId="0" fontId="16" fillId="0" borderId="2" xfId="0" applyFont="1" applyBorder="1" applyAlignment="1">
      <alignment horizontal="right" vertical="top" wrapText="1"/>
    </xf>
    <xf numFmtId="0" fontId="16" fillId="0" borderId="2" xfId="0" applyFont="1" applyBorder="1" applyAlignment="1">
      <alignment horizontal="right"/>
    </xf>
    <xf numFmtId="0" fontId="16" fillId="0" borderId="8" xfId="0" applyFont="1" applyBorder="1" applyAlignment="1">
      <alignment horizontal="right" vertical="top" wrapText="1"/>
    </xf>
    <xf numFmtId="0" fontId="16" fillId="0" borderId="8" xfId="0" applyFont="1" applyBorder="1" applyAlignment="1">
      <alignment horizontal="center" vertical="top" wrapText="1"/>
    </xf>
    <xf numFmtId="0" fontId="16" fillId="0" borderId="6" xfId="0" applyFont="1" applyBorder="1" applyAlignment="1">
      <alignment horizontal="center" vertical="top" wrapText="1"/>
    </xf>
    <xf numFmtId="2" fontId="16" fillId="0" borderId="2" xfId="0" applyNumberFormat="1" applyFont="1" applyBorder="1" applyAlignment="1">
      <alignment horizontal="right" vertical="top" wrapText="1"/>
    </xf>
    <xf numFmtId="0" fontId="16" fillId="0" borderId="5" xfId="0" applyFont="1" applyBorder="1" applyAlignment="1">
      <alignment horizontal="center" vertical="top" wrapText="1"/>
    </xf>
    <xf numFmtId="2" fontId="16" fillId="0" borderId="2" xfId="0" applyNumberFormat="1" applyFont="1" applyBorder="1" applyAlignment="1">
      <alignment horizontal="right" vertical="center" wrapText="1"/>
    </xf>
    <xf numFmtId="0" fontId="16" fillId="0" borderId="5" xfId="0" applyFont="1" applyBorder="1" applyAlignment="1">
      <alignment horizontal="center" vertical="center" wrapText="1"/>
    </xf>
    <xf numFmtId="2" fontId="11" fillId="0" borderId="0" xfId="0" applyNumberFormat="1" applyFont="1"/>
    <xf numFmtId="2" fontId="16" fillId="0" borderId="2" xfId="1" applyNumberFormat="1" applyFont="1" applyBorder="1" applyAlignment="1">
      <alignment horizontal="right"/>
    </xf>
    <xf numFmtId="2" fontId="16" fillId="0" borderId="2" xfId="1" applyNumberFormat="1" applyFont="1" applyFill="1" applyBorder="1" applyAlignment="1">
      <alignment horizontal="right"/>
    </xf>
    <xf numFmtId="2" fontId="16" fillId="0" borderId="2" xfId="1" applyNumberFormat="1" applyFont="1" applyBorder="1" applyAlignment="1">
      <alignment horizontal="right" vertical="center"/>
    </xf>
    <xf numFmtId="2" fontId="16" fillId="0" borderId="2" xfId="1" applyNumberFormat="1" applyFont="1" applyFill="1" applyBorder="1" applyAlignment="1">
      <alignment horizontal="right" vertical="center"/>
    </xf>
    <xf numFmtId="2" fontId="16" fillId="0" borderId="2" xfId="0" applyNumberFormat="1" applyFont="1" applyBorder="1" applyAlignment="1">
      <alignment horizontal="right" vertical="top"/>
    </xf>
    <xf numFmtId="0" fontId="26" fillId="0" borderId="0" xfId="0" applyFont="1" applyBorder="1" applyAlignment="1">
      <alignment vertical="top"/>
    </xf>
    <xf numFmtId="0" fontId="22" fillId="0" borderId="2" xfId="0" applyFont="1" applyBorder="1" applyAlignment="1">
      <alignment horizontal="center" vertical="center"/>
    </xf>
    <xf numFmtId="0" fontId="22" fillId="0" borderId="2" xfId="0" applyFont="1" applyBorder="1" applyAlignment="1">
      <alignment horizontal="center" vertical="center" wrapText="1"/>
    </xf>
    <xf numFmtId="0" fontId="0" fillId="0" borderId="2" xfId="0" applyBorder="1" applyAlignment="1">
      <alignment horizontal="right"/>
    </xf>
    <xf numFmtId="2" fontId="16" fillId="0" borderId="2" xfId="0" applyNumberFormat="1" applyFont="1" applyBorder="1" applyAlignment="1">
      <alignment vertical="center" wrapText="1"/>
    </xf>
    <xf numFmtId="0" fontId="16" fillId="0" borderId="6" xfId="0" applyFont="1" applyBorder="1" applyAlignment="1">
      <alignment horizontal="right"/>
    </xf>
    <xf numFmtId="0" fontId="16" fillId="0" borderId="6" xfId="0" applyFont="1" applyBorder="1" applyAlignment="1">
      <alignment horizontal="right" vertical="top" wrapText="1"/>
    </xf>
    <xf numFmtId="0" fontId="16" fillId="0" borderId="6" xfId="0" applyFont="1" applyBorder="1" applyAlignment="1">
      <alignment horizontal="center" vertical="center" wrapText="1"/>
    </xf>
    <xf numFmtId="0" fontId="16" fillId="0" borderId="6" xfId="0" applyFont="1" applyBorder="1" applyAlignment="1">
      <alignment horizontal="center" vertical="center"/>
    </xf>
    <xf numFmtId="0" fontId="16" fillId="2" borderId="9" xfId="0" applyFont="1" applyFill="1" applyBorder="1" applyAlignment="1"/>
    <xf numFmtId="0" fontId="16" fillId="2" borderId="6" xfId="0" applyFont="1" applyFill="1" applyBorder="1" applyAlignment="1"/>
    <xf numFmtId="0" fontId="40" fillId="0" borderId="2" xfId="0" quotePrefix="1" applyFont="1" applyBorder="1" applyAlignment="1">
      <alignment horizontal="center" wrapText="1"/>
    </xf>
    <xf numFmtId="0" fontId="10" fillId="0" borderId="1" xfId="0" applyFont="1" applyBorder="1" applyAlignment="1">
      <alignment horizontal="center"/>
    </xf>
    <xf numFmtId="0" fontId="16" fillId="2" borderId="5" xfId="0" applyFont="1" applyFill="1" applyBorder="1" applyAlignment="1">
      <alignment horizontal="center" vertical="top" wrapText="1"/>
    </xf>
    <xf numFmtId="0" fontId="16" fillId="2" borderId="2" xfId="0" applyFont="1" applyFill="1" applyBorder="1" applyAlignment="1">
      <alignment horizontal="right" vertical="top" wrapText="1"/>
    </xf>
    <xf numFmtId="0" fontId="64" fillId="2" borderId="2" xfId="0" applyFont="1" applyFill="1" applyBorder="1" applyAlignment="1">
      <alignment horizontal="center" vertical="top" wrapText="1"/>
    </xf>
    <xf numFmtId="0" fontId="64" fillId="2" borderId="5" xfId="0" applyFont="1" applyFill="1" applyBorder="1" applyAlignment="1">
      <alignment horizontal="center" vertical="top" wrapText="1"/>
    </xf>
    <xf numFmtId="0" fontId="64" fillId="2" borderId="9" xfId="0" applyFont="1" applyFill="1" applyBorder="1" applyAlignment="1">
      <alignment horizontal="center" vertical="top" wrapText="1"/>
    </xf>
    <xf numFmtId="0" fontId="64" fillId="2" borderId="6" xfId="0" applyFont="1" applyFill="1" applyBorder="1" applyAlignment="1">
      <alignment horizontal="center" vertical="top" wrapText="1"/>
    </xf>
    <xf numFmtId="0" fontId="16" fillId="2" borderId="9" xfId="0" applyFont="1" applyFill="1" applyBorder="1" applyAlignment="1">
      <alignment horizontal="center" vertical="top" wrapText="1"/>
    </xf>
    <xf numFmtId="0" fontId="16" fillId="2" borderId="6" xfId="0" applyFont="1" applyFill="1" applyBorder="1" applyAlignment="1">
      <alignment horizontal="center" vertical="top" wrapText="1"/>
    </xf>
    <xf numFmtId="0" fontId="0" fillId="0" borderId="9" xfId="0" applyBorder="1" applyAlignment="1"/>
    <xf numFmtId="0" fontId="0" fillId="0" borderId="6" xfId="0" applyBorder="1" applyAlignment="1"/>
    <xf numFmtId="0" fontId="16" fillId="2" borderId="6" xfId="0" applyFont="1" applyFill="1" applyBorder="1" applyAlignment="1">
      <alignment vertical="top" wrapText="1"/>
    </xf>
    <xf numFmtId="0" fontId="16" fillId="2" borderId="14" xfId="0" applyFont="1" applyFill="1" applyBorder="1" applyAlignment="1">
      <alignment vertical="top" wrapText="1"/>
    </xf>
    <xf numFmtId="0" fontId="16" fillId="2" borderId="17" xfId="0" applyFont="1" applyFill="1" applyBorder="1" applyAlignment="1">
      <alignment vertical="top" wrapText="1"/>
    </xf>
    <xf numFmtId="0" fontId="16" fillId="2" borderId="15" xfId="0" applyFont="1" applyFill="1" applyBorder="1" applyAlignment="1">
      <alignment vertical="top" wrapText="1"/>
    </xf>
    <xf numFmtId="0" fontId="40" fillId="0" borderId="2" xfId="0" quotePrefix="1" applyFont="1" applyBorder="1" applyAlignment="1">
      <alignment horizontal="right" vertical="top" wrapText="1"/>
    </xf>
    <xf numFmtId="2" fontId="16" fillId="2" borderId="2" xfId="1" applyNumberFormat="1" applyFont="1" applyFill="1" applyBorder="1" applyAlignment="1">
      <alignment horizontal="right"/>
    </xf>
    <xf numFmtId="0" fontId="55" fillId="0" borderId="1" xfId="0" applyFont="1" applyBorder="1" applyAlignment="1">
      <alignment horizontal="center" vertical="center" wrapText="1"/>
    </xf>
    <xf numFmtId="0" fontId="9" fillId="0" borderId="1" xfId="0" applyFont="1" applyBorder="1" applyAlignment="1">
      <alignment horizontal="center"/>
    </xf>
    <xf numFmtId="0" fontId="9" fillId="0" borderId="2" xfId="0" applyFont="1" applyBorder="1" applyAlignment="1">
      <alignment horizontal="center"/>
    </xf>
    <xf numFmtId="0" fontId="40" fillId="0" borderId="2" xfId="0" quotePrefix="1" applyFont="1" applyFill="1" applyBorder="1" applyAlignment="1">
      <alignment horizontal="right" vertical="top" wrapText="1"/>
    </xf>
    <xf numFmtId="0" fontId="28" fillId="0" borderId="2" xfId="1" applyFont="1" applyBorder="1" applyAlignment="1">
      <alignment horizontal="right" vertical="center"/>
    </xf>
    <xf numFmtId="2" fontId="28" fillId="0" borderId="2" xfId="1" applyNumberFormat="1" applyFont="1" applyBorder="1" applyAlignment="1">
      <alignment horizontal="right" vertical="center" wrapText="1"/>
    </xf>
    <xf numFmtId="0" fontId="28" fillId="0" borderId="2" xfId="1" applyFont="1" applyBorder="1" applyAlignment="1">
      <alignment horizontal="center" vertical="top" wrapText="1"/>
    </xf>
    <xf numFmtId="0" fontId="67" fillId="0" borderId="2" xfId="1" applyFont="1" applyBorder="1" applyAlignment="1">
      <alignment horizontal="right" vertical="top" wrapText="1"/>
    </xf>
    <xf numFmtId="2" fontId="16" fillId="2" borderId="2" xfId="0" applyNumberFormat="1" applyFont="1" applyFill="1" applyBorder="1" applyAlignment="1">
      <alignment horizontal="right" vertical="top" wrapText="1"/>
    </xf>
    <xf numFmtId="0" fontId="16" fillId="0" borderId="2" xfId="0" applyFont="1" applyBorder="1" applyAlignment="1">
      <alignment horizontal="center" vertical="top" wrapText="1"/>
    </xf>
    <xf numFmtId="0" fontId="16" fillId="0" borderId="4" xfId="2" applyFont="1" applyBorder="1" applyAlignment="1">
      <alignment horizontal="right" vertical="top" wrapText="1"/>
    </xf>
    <xf numFmtId="0" fontId="16" fillId="0" borderId="2" xfId="2" applyFont="1" applyBorder="1" applyAlignment="1">
      <alignment horizontal="right" vertical="top" wrapText="1"/>
    </xf>
    <xf numFmtId="0" fontId="16" fillId="0" borderId="2" xfId="2" applyFont="1" applyBorder="1" applyAlignment="1">
      <alignment horizontal="right"/>
    </xf>
    <xf numFmtId="0" fontId="16" fillId="0" borderId="5" xfId="2" applyFont="1" applyBorder="1" applyAlignment="1">
      <alignment horizontal="right"/>
    </xf>
    <xf numFmtId="1" fontId="16" fillId="0" borderId="6" xfId="0" applyNumberFormat="1" applyFont="1" applyBorder="1" applyAlignment="1">
      <alignment horizontal="right"/>
    </xf>
    <xf numFmtId="0" fontId="16" fillId="0" borderId="2" xfId="0" applyFont="1" applyFill="1" applyBorder="1" applyAlignment="1">
      <alignment horizontal="left" vertical="center"/>
    </xf>
    <xf numFmtId="2" fontId="16" fillId="0" borderId="2" xfId="0" applyNumberFormat="1" applyFont="1" applyFill="1" applyBorder="1" applyAlignment="1">
      <alignment horizontal="right"/>
    </xf>
    <xf numFmtId="2" fontId="16" fillId="0" borderId="2" xfId="0" applyNumberFormat="1" applyFont="1" applyBorder="1" applyAlignment="1">
      <alignment horizontal="right"/>
    </xf>
    <xf numFmtId="0" fontId="16" fillId="0" borderId="2" xfId="0" applyFont="1" applyBorder="1" applyAlignment="1">
      <alignment horizontal="center"/>
    </xf>
    <xf numFmtId="0" fontId="11" fillId="0" borderId="2" xfId="0" applyFont="1" applyBorder="1" applyAlignment="1">
      <alignment horizontal="center" vertical="center" wrapText="1"/>
    </xf>
    <xf numFmtId="1" fontId="16" fillId="0" borderId="2" xfId="0" applyNumberFormat="1" applyFont="1" applyBorder="1" applyAlignment="1">
      <alignment horizontal="right"/>
    </xf>
    <xf numFmtId="2" fontId="16" fillId="0" borderId="2" xfId="0" applyNumberFormat="1" applyFont="1" applyBorder="1" applyAlignment="1">
      <alignment horizontal="center"/>
    </xf>
    <xf numFmtId="1" fontId="0" fillId="0" borderId="2" xfId="0" applyNumberFormat="1" applyBorder="1" applyAlignment="1"/>
    <xf numFmtId="2" fontId="0" fillId="0" borderId="2" xfId="0" applyNumberFormat="1" applyBorder="1" applyAlignment="1"/>
    <xf numFmtId="1" fontId="0" fillId="0" borderId="0" xfId="0" applyNumberFormat="1" applyBorder="1"/>
    <xf numFmtId="2" fontId="0" fillId="0" borderId="0" xfId="0" applyNumberFormat="1" applyBorder="1"/>
    <xf numFmtId="2" fontId="16" fillId="0" borderId="2" xfId="0" applyNumberFormat="1" applyFont="1" applyBorder="1" applyAlignment="1">
      <alignment vertical="center"/>
    </xf>
    <xf numFmtId="2" fontId="16" fillId="0" borderId="2" xfId="0" applyNumberFormat="1" applyFont="1" applyFill="1" applyBorder="1" applyAlignment="1">
      <alignment vertical="center"/>
    </xf>
    <xf numFmtId="0" fontId="16" fillId="0" borderId="0" xfId="0" applyFont="1" applyAlignment="1">
      <alignment horizontal="right"/>
    </xf>
    <xf numFmtId="2" fontId="15" fillId="0" borderId="0" xfId="2" applyNumberFormat="1" applyFont="1"/>
    <xf numFmtId="0" fontId="64" fillId="0" borderId="6" xfId="0" applyFont="1" applyBorder="1" applyAlignment="1">
      <alignment horizontal="center" vertical="center"/>
    </xf>
    <xf numFmtId="0" fontId="41" fillId="0" borderId="2" xfId="0" applyFont="1" applyBorder="1" applyAlignment="1">
      <alignment horizontal="center" vertical="top" wrapText="1"/>
    </xf>
    <xf numFmtId="2" fontId="16" fillId="0" borderId="2" xfId="0" applyNumberFormat="1" applyFont="1" applyBorder="1" applyAlignment="1">
      <alignment horizontal="right"/>
    </xf>
    <xf numFmtId="0" fontId="11" fillId="0" borderId="0" xfId="0" applyFont="1" applyAlignment="1">
      <alignment horizontal="center"/>
    </xf>
    <xf numFmtId="0" fontId="12" fillId="0" borderId="0" xfId="0" applyFont="1" applyAlignment="1">
      <alignment horizontal="center"/>
    </xf>
    <xf numFmtId="0" fontId="16" fillId="0" borderId="2" xfId="0" applyFont="1" applyBorder="1" applyAlignment="1">
      <alignment horizontal="center" vertical="center"/>
    </xf>
    <xf numFmtId="0" fontId="11" fillId="0" borderId="6" xfId="1" applyFont="1" applyBorder="1" applyAlignment="1">
      <alignment horizontal="left" vertical="center"/>
    </xf>
    <xf numFmtId="0" fontId="11" fillId="0" borderId="2" xfId="0" applyFont="1" applyBorder="1" applyAlignment="1">
      <alignment horizontal="center" vertical="center" wrapText="1"/>
    </xf>
    <xf numFmtId="0" fontId="11" fillId="4" borderId="2" xfId="0" applyFont="1" applyFill="1" applyBorder="1" applyAlignment="1">
      <alignment horizontal="center" vertical="top" wrapText="1"/>
    </xf>
    <xf numFmtId="0" fontId="11" fillId="4" borderId="2" xfId="0" applyFont="1" applyFill="1" applyBorder="1" applyAlignment="1">
      <alignment horizontal="center" vertical="top" wrapText="1"/>
    </xf>
    <xf numFmtId="0" fontId="11" fillId="4" borderId="2" xfId="0" applyFont="1" applyFill="1" applyBorder="1" applyAlignment="1">
      <alignment horizontal="center" vertical="top"/>
    </xf>
    <xf numFmtId="0" fontId="11" fillId="4" borderId="2" xfId="0" applyFont="1" applyFill="1" applyBorder="1" applyAlignment="1">
      <alignment horizontal="center"/>
    </xf>
    <xf numFmtId="0" fontId="11" fillId="4" borderId="2" xfId="0" applyFont="1" applyFill="1" applyBorder="1" applyAlignment="1">
      <alignment horizontal="center"/>
    </xf>
    <xf numFmtId="0" fontId="11" fillId="4" borderId="1" xfId="0" applyFont="1" applyFill="1" applyBorder="1" applyAlignment="1">
      <alignment horizontal="center" vertical="top" wrapText="1"/>
    </xf>
    <xf numFmtId="0" fontId="11" fillId="4" borderId="3" xfId="0" applyFont="1" applyFill="1" applyBorder="1" applyAlignment="1">
      <alignment horizontal="center" vertical="top" wrapText="1"/>
    </xf>
    <xf numFmtId="0" fontId="24" fillId="4" borderId="2" xfId="0" applyFont="1" applyFill="1" applyBorder="1" applyAlignment="1">
      <alignment horizontal="center"/>
    </xf>
    <xf numFmtId="0" fontId="24" fillId="4" borderId="2" xfId="0" applyFont="1" applyFill="1" applyBorder="1" applyAlignment="1">
      <alignment horizontal="center" wrapText="1"/>
    </xf>
    <xf numFmtId="0" fontId="11" fillId="4" borderId="3" xfId="0" applyFont="1" applyFill="1" applyBorder="1" applyAlignment="1">
      <alignment vertical="top"/>
    </xf>
    <xf numFmtId="0" fontId="11" fillId="4" borderId="2" xfId="0" applyFont="1" applyFill="1" applyBorder="1" applyAlignment="1">
      <alignment horizontal="center" vertical="center"/>
    </xf>
    <xf numFmtId="0" fontId="11" fillId="4" borderId="1" xfId="0" applyFont="1" applyFill="1" applyBorder="1" applyAlignment="1">
      <alignment vertical="top" wrapText="1"/>
    </xf>
    <xf numFmtId="0" fontId="26" fillId="4" borderId="2" xfId="0" applyFont="1" applyFill="1" applyBorder="1" applyAlignment="1">
      <alignment horizontal="center"/>
    </xf>
    <xf numFmtId="0" fontId="26" fillId="4" borderId="2" xfId="2" applyFont="1" applyFill="1" applyBorder="1" applyAlignment="1">
      <alignment horizontal="center" wrapText="1"/>
    </xf>
    <xf numFmtId="0" fontId="24" fillId="4" borderId="2" xfId="4" applyFont="1" applyFill="1" applyBorder="1" applyAlignment="1">
      <alignment horizontal="center" vertical="center" wrapText="1"/>
    </xf>
    <xf numFmtId="0" fontId="11" fillId="4" borderId="2" xfId="4" applyFont="1" applyFill="1" applyBorder="1" applyAlignment="1">
      <alignment horizontal="center" vertical="center"/>
    </xf>
    <xf numFmtId="0" fontId="24" fillId="4" borderId="2" xfId="4" applyFont="1" applyFill="1" applyBorder="1" applyAlignment="1">
      <alignment horizontal="center" vertical="top" wrapText="1"/>
    </xf>
    <xf numFmtId="0" fontId="42" fillId="4" borderId="2" xfId="0" quotePrefix="1" applyFont="1" applyFill="1" applyBorder="1" applyAlignment="1">
      <alignment horizontal="center" vertical="top" wrapText="1"/>
    </xf>
    <xf numFmtId="0" fontId="11" fillId="5" borderId="2" xfId="0" applyFont="1" applyFill="1" applyBorder="1"/>
    <xf numFmtId="0" fontId="0" fillId="5" borderId="2" xfId="0" applyFill="1" applyBorder="1"/>
    <xf numFmtId="0" fontId="11" fillId="5" borderId="2" xfId="2" applyFont="1" applyFill="1" applyBorder="1" applyAlignment="1">
      <alignment horizontal="left" vertical="center"/>
    </xf>
    <xf numFmtId="2" fontId="11" fillId="5" borderId="2" xfId="0" applyNumberFormat="1" applyFont="1" applyFill="1" applyBorder="1" applyAlignment="1">
      <alignment horizontal="right" vertical="center"/>
    </xf>
    <xf numFmtId="0" fontId="11" fillId="5" borderId="2" xfId="0" applyFont="1" applyFill="1" applyBorder="1" applyAlignment="1">
      <alignment horizontal="center"/>
    </xf>
    <xf numFmtId="0" fontId="11" fillId="5" borderId="2" xfId="0" applyFont="1" applyFill="1" applyBorder="1" applyAlignment="1">
      <alignment horizontal="center"/>
    </xf>
    <xf numFmtId="0" fontId="11" fillId="5" borderId="2" xfId="0" applyFont="1" applyFill="1" applyBorder="1" applyAlignment="1">
      <alignment horizontal="center" vertical="top"/>
    </xf>
    <xf numFmtId="2" fontId="11" fillId="5" borderId="2" xfId="0" applyNumberFormat="1" applyFont="1" applyFill="1" applyBorder="1" applyAlignment="1">
      <alignment horizontal="right"/>
    </xf>
    <xf numFmtId="2" fontId="24" fillId="5" borderId="2" xfId="0" applyNumberFormat="1" applyFont="1" applyFill="1" applyBorder="1" applyAlignment="1">
      <alignment horizontal="right"/>
    </xf>
    <xf numFmtId="2" fontId="24" fillId="5" borderId="2" xfId="0" applyNumberFormat="1" applyFont="1" applyFill="1" applyBorder="1"/>
    <xf numFmtId="0" fontId="22" fillId="5" borderId="2" xfId="0" applyFont="1" applyFill="1" applyBorder="1" applyAlignment="1">
      <alignment horizontal="center"/>
    </xf>
    <xf numFmtId="0" fontId="11" fillId="5" borderId="5" xfId="0" applyFont="1" applyFill="1" applyBorder="1"/>
    <xf numFmtId="0" fontId="11" fillId="5" borderId="4" xfId="0" applyFont="1" applyFill="1" applyBorder="1"/>
    <xf numFmtId="0" fontId="16" fillId="0" borderId="2" xfId="0" applyFont="1" applyBorder="1" applyAlignment="1">
      <alignment horizontal="right" vertical="center" wrapText="1"/>
    </xf>
    <xf numFmtId="0" fontId="11" fillId="5" borderId="2" xfId="0" applyFont="1" applyFill="1" applyBorder="1" applyAlignment="1">
      <alignment horizontal="right" vertical="center"/>
    </xf>
    <xf numFmtId="0" fontId="11" fillId="4" borderId="5" xfId="0" applyFont="1" applyFill="1" applyBorder="1" applyAlignment="1">
      <alignment horizontal="center" vertical="top" wrapText="1"/>
    </xf>
    <xf numFmtId="0" fontId="16" fillId="0" borderId="2" xfId="0" applyFont="1" applyFill="1" applyBorder="1" applyAlignment="1">
      <alignment horizontal="center" vertical="top" wrapText="1"/>
    </xf>
    <xf numFmtId="0" fontId="16" fillId="5" borderId="2" xfId="0" applyFont="1" applyFill="1" applyBorder="1"/>
    <xf numFmtId="0" fontId="16" fillId="0" borderId="2" xfId="0" applyFont="1" applyFill="1" applyBorder="1" applyAlignment="1">
      <alignment horizontal="right" vertical="top" wrapText="1"/>
    </xf>
    <xf numFmtId="0" fontId="16" fillId="0" borderId="5" xfId="0" applyFont="1" applyBorder="1" applyAlignment="1">
      <alignment horizontal="right"/>
    </xf>
    <xf numFmtId="0" fontId="11" fillId="5" borderId="2" xfId="0" applyFont="1" applyFill="1" applyBorder="1" applyAlignment="1">
      <alignment horizontal="right"/>
    </xf>
    <xf numFmtId="0" fontId="40" fillId="0" borderId="2" xfId="0" applyFont="1" applyBorder="1" applyAlignment="1">
      <alignment horizontal="right" vertical="top" wrapText="1"/>
    </xf>
    <xf numFmtId="0" fontId="16" fillId="2" borderId="2" xfId="0" applyFont="1" applyFill="1" applyBorder="1" applyAlignment="1">
      <alignment horizontal="right"/>
    </xf>
    <xf numFmtId="1" fontId="11" fillId="5" borderId="2" xfId="0" applyNumberFormat="1" applyFont="1" applyFill="1" applyBorder="1" applyAlignment="1">
      <alignment horizontal="right"/>
    </xf>
    <xf numFmtId="0" fontId="16" fillId="0" borderId="5" xfId="0" applyFont="1" applyBorder="1" applyAlignment="1">
      <alignment horizontal="right" vertical="top" wrapText="1"/>
    </xf>
    <xf numFmtId="0" fontId="11" fillId="4" borderId="6" xfId="0" applyFont="1" applyFill="1" applyBorder="1" applyAlignment="1">
      <alignment horizontal="center" vertical="top" wrapText="1"/>
    </xf>
    <xf numFmtId="0" fontId="19" fillId="4" borderId="2" xfId="0" applyFont="1" applyFill="1" applyBorder="1" applyAlignment="1">
      <alignment horizontal="center" vertical="top" wrapText="1"/>
    </xf>
    <xf numFmtId="0" fontId="16" fillId="5" borderId="2" xfId="0" quotePrefix="1" applyFont="1" applyFill="1" applyBorder="1" applyAlignment="1">
      <alignment horizontal="center"/>
    </xf>
    <xf numFmtId="0" fontId="16" fillId="5" borderId="2" xfId="0" applyFont="1" applyFill="1" applyBorder="1" applyAlignment="1">
      <alignment horizontal="center" vertical="top" wrapText="1"/>
    </xf>
    <xf numFmtId="0" fontId="16" fillId="0" borderId="2" xfId="0" applyFont="1" applyFill="1" applyBorder="1" applyAlignment="1">
      <alignment horizontal="right"/>
    </xf>
    <xf numFmtId="0" fontId="11" fillId="5" borderId="6" xfId="0" applyFont="1" applyFill="1" applyBorder="1"/>
    <xf numFmtId="0" fontId="11" fillId="4" borderId="5" xfId="0" applyFont="1" applyFill="1" applyBorder="1" applyAlignment="1">
      <alignment vertical="top" wrapText="1"/>
    </xf>
    <xf numFmtId="0" fontId="11" fillId="4" borderId="9" xfId="0" applyFont="1" applyFill="1" applyBorder="1" applyAlignment="1">
      <alignment horizontal="center" vertical="top" wrapText="1"/>
    </xf>
    <xf numFmtId="0" fontId="11" fillId="5" borderId="2" xfId="0" applyFont="1" applyFill="1" applyBorder="1" applyAlignment="1">
      <alignment horizontal="center" vertical="top" wrapText="1"/>
    </xf>
    <xf numFmtId="0" fontId="11" fillId="5" borderId="8" xfId="0" applyFont="1" applyFill="1" applyBorder="1" applyAlignment="1">
      <alignment horizontal="center" vertical="top" wrapText="1"/>
    </xf>
    <xf numFmtId="0" fontId="11" fillId="5" borderId="6" xfId="0" applyFont="1" applyFill="1" applyBorder="1" applyAlignment="1">
      <alignment horizontal="center" vertical="top" wrapText="1"/>
    </xf>
    <xf numFmtId="0" fontId="16" fillId="5" borderId="6" xfId="0" applyFont="1" applyFill="1" applyBorder="1" applyAlignment="1">
      <alignment horizontal="center" vertical="top" wrapText="1"/>
    </xf>
    <xf numFmtId="2" fontId="11" fillId="5" borderId="2" xfId="0" applyNumberFormat="1" applyFont="1" applyFill="1" applyBorder="1"/>
    <xf numFmtId="0" fontId="11" fillId="5" borderId="5" xfId="0" applyFont="1" applyFill="1" applyBorder="1" applyAlignment="1">
      <alignment horizontal="center" vertical="center"/>
    </xf>
    <xf numFmtId="0" fontId="11" fillId="5" borderId="2" xfId="0" applyFont="1" applyFill="1" applyBorder="1" applyAlignment="1">
      <alignment horizontal="center" vertical="center"/>
    </xf>
    <xf numFmtId="2" fontId="16" fillId="0" borderId="2" xfId="0" applyNumberFormat="1" applyFont="1" applyFill="1" applyBorder="1" applyAlignment="1">
      <alignment horizontal="right" vertical="top" wrapText="1"/>
    </xf>
    <xf numFmtId="2" fontId="11" fillId="5" borderId="2" xfId="0" applyNumberFormat="1" applyFont="1" applyFill="1" applyBorder="1" applyAlignment="1">
      <alignment vertical="center"/>
    </xf>
    <xf numFmtId="0" fontId="16" fillId="0" borderId="2" xfId="0" applyFont="1" applyFill="1" applyBorder="1" applyAlignment="1">
      <alignment horizontal="left"/>
    </xf>
    <xf numFmtId="0" fontId="11" fillId="4" borderId="2" xfId="1" applyFont="1" applyFill="1" applyBorder="1" applyAlignment="1">
      <alignment horizontal="center" vertical="top" wrapText="1"/>
    </xf>
    <xf numFmtId="0" fontId="26" fillId="4" borderId="2" xfId="1" applyFont="1" applyFill="1" applyBorder="1" applyAlignment="1">
      <alignment horizontal="center"/>
    </xf>
    <xf numFmtId="2" fontId="11" fillId="5" borderId="2" xfId="1" applyNumberFormat="1" applyFont="1" applyFill="1" applyBorder="1"/>
    <xf numFmtId="2" fontId="11" fillId="5" borderId="2" xfId="1" applyNumberFormat="1" applyFont="1" applyFill="1" applyBorder="1" applyAlignment="1">
      <alignment vertical="center"/>
    </xf>
    <xf numFmtId="2" fontId="11" fillId="5" borderId="2" xfId="1" applyNumberFormat="1" applyFont="1" applyFill="1" applyBorder="1" applyAlignment="1">
      <alignment horizontal="right"/>
    </xf>
    <xf numFmtId="0" fontId="16" fillId="0" borderId="2" xfId="1" applyFont="1" applyBorder="1" applyAlignment="1">
      <alignment horizontal="right" vertical="top" wrapText="1"/>
    </xf>
    <xf numFmtId="0" fontId="16" fillId="0" borderId="2" xfId="1" applyFont="1" applyBorder="1" applyAlignment="1">
      <alignment horizontal="right" vertical="center" wrapText="1"/>
    </xf>
    <xf numFmtId="0" fontId="16" fillId="0" borderId="2" xfId="1" applyFont="1" applyBorder="1" applyAlignment="1">
      <alignment horizontal="right"/>
    </xf>
    <xf numFmtId="0" fontId="11" fillId="4" borderId="2" xfId="0" applyFont="1" applyFill="1" applyBorder="1" applyAlignment="1">
      <alignment vertical="top" wrapText="1"/>
    </xf>
    <xf numFmtId="0" fontId="26" fillId="4" borderId="2" xfId="0" applyFont="1" applyFill="1" applyBorder="1" applyAlignment="1">
      <alignment horizontal="center" vertical="top" wrapText="1"/>
    </xf>
    <xf numFmtId="2" fontId="11" fillId="5" borderId="2" xfId="0" applyNumberFormat="1" applyFont="1" applyFill="1" applyBorder="1" applyAlignment="1">
      <alignment horizontal="right" vertical="top" wrapText="1"/>
    </xf>
    <xf numFmtId="2" fontId="16" fillId="0" borderId="2" xfId="0" applyNumberFormat="1" applyFont="1" applyBorder="1" applyAlignment="1">
      <alignment vertical="top" wrapText="1"/>
    </xf>
    <xf numFmtId="2" fontId="16" fillId="0" borderId="2" xfId="0" applyNumberFormat="1" applyFont="1" applyBorder="1" applyAlignment="1"/>
    <xf numFmtId="2" fontId="11" fillId="5" borderId="2" xfId="0" applyNumberFormat="1" applyFont="1" applyFill="1" applyBorder="1" applyAlignment="1"/>
    <xf numFmtId="0" fontId="28" fillId="0" borderId="2" xfId="1" applyFont="1" applyBorder="1" applyAlignment="1"/>
    <xf numFmtId="0" fontId="28" fillId="0" borderId="2" xfId="1" applyFont="1" applyFill="1" applyBorder="1" applyAlignment="1"/>
    <xf numFmtId="0" fontId="16" fillId="0" borderId="2" xfId="1" applyFont="1" applyBorder="1" applyAlignment="1">
      <alignment vertical="top" wrapText="1"/>
    </xf>
    <xf numFmtId="0" fontId="16" fillId="0" borderId="2" xfId="2" applyBorder="1" applyAlignment="1">
      <alignment horizontal="right"/>
    </xf>
    <xf numFmtId="0" fontId="11" fillId="4" borderId="2" xfId="2" applyFont="1" applyFill="1" applyBorder="1" applyAlignment="1">
      <alignment horizontal="center" vertical="top" wrapText="1"/>
    </xf>
    <xf numFmtId="0" fontId="16" fillId="5" borderId="2" xfId="0" quotePrefix="1" applyFont="1" applyFill="1" applyBorder="1" applyAlignment="1">
      <alignment horizontal="center" vertical="center"/>
    </xf>
    <xf numFmtId="0" fontId="11" fillId="5" borderId="2" xfId="2" applyFont="1" applyFill="1" applyBorder="1" applyAlignment="1">
      <alignment horizontal="right"/>
    </xf>
    <xf numFmtId="0" fontId="11" fillId="4" borderId="10" xfId="2" applyFont="1" applyFill="1" applyBorder="1" applyAlignment="1">
      <alignment horizontal="center" vertical="top" wrapText="1"/>
    </xf>
    <xf numFmtId="0" fontId="11" fillId="4" borderId="11" xfId="2" applyFont="1" applyFill="1" applyBorder="1" applyAlignment="1">
      <alignment horizontal="center" vertical="top" wrapText="1"/>
    </xf>
    <xf numFmtId="0" fontId="11" fillId="4" borderId="4" xfId="2" applyFont="1" applyFill="1" applyBorder="1" applyAlignment="1">
      <alignment horizontal="center" vertical="top" wrapText="1"/>
    </xf>
    <xf numFmtId="0" fontId="11" fillId="4" borderId="5" xfId="2" applyFont="1" applyFill="1" applyBorder="1" applyAlignment="1">
      <alignment horizontal="center" vertical="top" wrapText="1"/>
    </xf>
    <xf numFmtId="0" fontId="11" fillId="5" borderId="5" xfId="2" applyFont="1" applyFill="1" applyBorder="1" applyAlignment="1">
      <alignment horizontal="right"/>
    </xf>
    <xf numFmtId="0" fontId="11" fillId="5" borderId="4" xfId="2" applyFont="1" applyFill="1" applyBorder="1"/>
    <xf numFmtId="0" fontId="11" fillId="5" borderId="2" xfId="2" applyFont="1" applyFill="1" applyBorder="1" applyAlignment="1">
      <alignment horizontal="center"/>
    </xf>
    <xf numFmtId="0" fontId="11" fillId="5" borderId="2" xfId="2" applyFont="1" applyFill="1" applyBorder="1"/>
    <xf numFmtId="0" fontId="42" fillId="4" borderId="3" xfId="0" applyFont="1" applyFill="1" applyBorder="1" applyAlignment="1">
      <alignment horizontal="center" vertical="top" wrapText="1"/>
    </xf>
    <xf numFmtId="0" fontId="41" fillId="4" borderId="2" xfId="0" applyFont="1" applyFill="1" applyBorder="1" applyAlignment="1">
      <alignment horizontal="center" vertical="top" wrapText="1"/>
    </xf>
    <xf numFmtId="0" fontId="40" fillId="2" borderId="2" xfId="0" applyFont="1" applyFill="1" applyBorder="1" applyAlignment="1">
      <alignment horizontal="right" vertical="top" wrapText="1"/>
    </xf>
    <xf numFmtId="0" fontId="49" fillId="4" borderId="2" xfId="0" applyFont="1" applyFill="1" applyBorder="1" applyAlignment="1">
      <alignment horizontal="center" vertical="top" wrapText="1"/>
    </xf>
    <xf numFmtId="0" fontId="11" fillId="5" borderId="2" xfId="1" applyFont="1" applyFill="1" applyBorder="1" applyAlignment="1">
      <alignment horizontal="right"/>
    </xf>
    <xf numFmtId="0" fontId="11" fillId="5" borderId="2" xfId="1" applyFont="1" applyFill="1" applyBorder="1" applyAlignment="1">
      <alignment horizontal="right" vertical="top" wrapText="1"/>
    </xf>
    <xf numFmtId="0" fontId="19" fillId="4" borderId="2" xfId="0" applyFont="1" applyFill="1" applyBorder="1" applyAlignment="1">
      <alignment horizontal="center"/>
    </xf>
    <xf numFmtId="1" fontId="11" fillId="5" borderId="2" xfId="0" applyNumberFormat="1" applyFont="1" applyFill="1" applyBorder="1"/>
    <xf numFmtId="2" fontId="11" fillId="5" borderId="2" xfId="0" applyNumberFormat="1" applyFont="1" applyFill="1" applyBorder="1" applyAlignment="1">
      <alignment horizontal="center"/>
    </xf>
    <xf numFmtId="0" fontId="0" fillId="4" borderId="2" xfId="0" applyFill="1" applyBorder="1" applyAlignment="1">
      <alignment horizontal="center"/>
    </xf>
    <xf numFmtId="1" fontId="11" fillId="5" borderId="2" xfId="0" applyNumberFormat="1" applyFont="1" applyFill="1" applyBorder="1" applyAlignment="1"/>
    <xf numFmtId="1" fontId="0" fillId="5" borderId="2" xfId="0" applyNumberFormat="1" applyFill="1" applyBorder="1" applyAlignment="1"/>
    <xf numFmtId="2" fontId="16" fillId="0" borderId="2" xfId="0" applyNumberFormat="1" applyFont="1" applyBorder="1" applyAlignment="1">
      <alignment horizontal="center" vertical="center"/>
    </xf>
    <xf numFmtId="2" fontId="11" fillId="5" borderId="2" xfId="0" applyNumberFormat="1" applyFont="1" applyFill="1" applyBorder="1" applyAlignment="1">
      <alignment horizontal="center" vertical="center"/>
    </xf>
    <xf numFmtId="2" fontId="0" fillId="0" borderId="2" xfId="0" applyNumberFormat="1" applyBorder="1"/>
    <xf numFmtId="0" fontId="11" fillId="4" borderId="2" xfId="1" quotePrefix="1" applyFont="1" applyFill="1" applyBorder="1" applyAlignment="1">
      <alignment horizontal="center" vertical="center" wrapText="1"/>
    </xf>
    <xf numFmtId="0" fontId="26" fillId="4" borderId="3" xfId="1" quotePrefix="1" applyFont="1" applyFill="1" applyBorder="1" applyAlignment="1">
      <alignment horizontal="center" vertical="center" wrapText="1"/>
    </xf>
    <xf numFmtId="0" fontId="11" fillId="5" borderId="2" xfId="1" applyFont="1" applyFill="1" applyBorder="1"/>
    <xf numFmtId="0" fontId="16" fillId="0" borderId="2" xfId="1" applyFont="1" applyBorder="1" applyAlignment="1">
      <alignment horizontal="right" vertical="center"/>
    </xf>
    <xf numFmtId="0" fontId="11" fillId="5" borderId="2" xfId="1" applyFont="1" applyFill="1" applyBorder="1" applyAlignment="1">
      <alignment horizontal="left"/>
    </xf>
    <xf numFmtId="0" fontId="16" fillId="5" borderId="2" xfId="1" applyFont="1" applyFill="1" applyBorder="1"/>
    <xf numFmtId="0" fontId="31" fillId="4" borderId="2" xfId="1" applyFont="1" applyFill="1" applyBorder="1" applyAlignment="1">
      <alignment horizontal="center" vertical="top" wrapText="1"/>
    </xf>
    <xf numFmtId="0" fontId="36" fillId="4" borderId="2" xfId="1" applyFont="1" applyFill="1" applyBorder="1" applyAlignment="1">
      <alignment horizontal="center"/>
    </xf>
    <xf numFmtId="0" fontId="36" fillId="4" borderId="2" xfId="1" applyFont="1" applyFill="1" applyBorder="1" applyAlignment="1">
      <alignment horizontal="center" wrapText="1"/>
    </xf>
    <xf numFmtId="0" fontId="29" fillId="5" borderId="2" xfId="1" applyFont="1" applyFill="1" applyBorder="1"/>
    <xf numFmtId="0" fontId="26" fillId="4" borderId="2" xfId="3" applyFont="1" applyFill="1" applyBorder="1" applyAlignment="1">
      <alignment horizontal="center" vertical="top" wrapText="1"/>
    </xf>
    <xf numFmtId="0" fontId="11" fillId="5" borderId="2" xfId="3" applyFont="1" applyFill="1" applyBorder="1" applyAlignment="1">
      <alignment horizontal="center"/>
    </xf>
    <xf numFmtId="0" fontId="11" fillId="5" borderId="2" xfId="3" applyFont="1" applyFill="1" applyBorder="1" applyAlignment="1">
      <alignment horizontal="left" vertical="center"/>
    </xf>
    <xf numFmtId="0" fontId="80" fillId="0" borderId="0" xfId="1" applyFont="1"/>
    <xf numFmtId="0" fontId="29" fillId="4" borderId="2" xfId="1" applyFont="1" applyFill="1" applyBorder="1" applyAlignment="1">
      <alignment horizontal="center" vertical="top" wrapText="1"/>
    </xf>
    <xf numFmtId="0" fontId="49" fillId="5" borderId="2" xfId="1" applyFont="1" applyFill="1" applyBorder="1" applyAlignment="1">
      <alignment horizontal="center" vertical="center"/>
    </xf>
    <xf numFmtId="0" fontId="27" fillId="4" borderId="0" xfId="1" applyFont="1" applyFill="1" applyAlignment="1">
      <alignment horizontal="center" vertical="top" wrapText="1"/>
    </xf>
    <xf numFmtId="0" fontId="27" fillId="4" borderId="2" xfId="1" applyFont="1" applyFill="1" applyBorder="1" applyAlignment="1">
      <alignment horizontal="center" vertical="top" wrapText="1"/>
    </xf>
    <xf numFmtId="0" fontId="31" fillId="4" borderId="3" xfId="1" applyFont="1" applyFill="1" applyBorder="1" applyAlignment="1">
      <alignment horizontal="center" vertical="top" wrapText="1"/>
    </xf>
    <xf numFmtId="0" fontId="29" fillId="4" borderId="3" xfId="1" applyFont="1" applyFill="1" applyBorder="1" applyAlignment="1">
      <alignment horizontal="center" vertical="top" wrapText="1"/>
    </xf>
    <xf numFmtId="0" fontId="27" fillId="4" borderId="2" xfId="1" applyFont="1" applyFill="1" applyBorder="1" applyAlignment="1">
      <alignment horizontal="center"/>
    </xf>
    <xf numFmtId="0" fontId="16" fillId="0" borderId="2" xfId="2" applyBorder="1" applyAlignment="1">
      <alignment horizontal="right" vertical="center"/>
    </xf>
    <xf numFmtId="0" fontId="40" fillId="0" borderId="2" xfId="0" applyFont="1" applyBorder="1" applyAlignment="1">
      <alignment horizontal="center" vertical="top" wrapText="1"/>
    </xf>
    <xf numFmtId="0" fontId="16" fillId="0" borderId="2" xfId="0" applyFont="1" applyBorder="1" applyAlignment="1">
      <alignment horizontal="right" vertical="top"/>
    </xf>
    <xf numFmtId="2" fontId="40" fillId="0" borderId="2" xfId="0" quotePrefix="1" applyNumberFormat="1" applyFont="1" applyBorder="1" applyAlignment="1">
      <alignment horizontal="right" vertical="top" wrapText="1"/>
    </xf>
    <xf numFmtId="0" fontId="16" fillId="0" borderId="2" xfId="2" applyFont="1" applyBorder="1" applyAlignment="1">
      <alignment horizontal="right" vertical="center" wrapText="1"/>
    </xf>
    <xf numFmtId="0" fontId="11" fillId="0" borderId="0" xfId="0" applyFont="1" applyAlignment="1">
      <alignment vertical="center"/>
    </xf>
    <xf numFmtId="0" fontId="16" fillId="0" borderId="2" xfId="0" applyFont="1" applyFill="1" applyBorder="1" applyAlignment="1">
      <alignment horizontal="center" vertical="center"/>
    </xf>
    <xf numFmtId="0" fontId="0" fillId="0" borderId="2" xfId="0" applyBorder="1" applyAlignment="1">
      <alignment horizontal="right" vertical="center"/>
    </xf>
    <xf numFmtId="1" fontId="16" fillId="0" borderId="2" xfId="0" applyNumberFormat="1" applyFont="1" applyBorder="1" applyAlignment="1">
      <alignment horizontal="right" vertical="center" wrapText="1"/>
    </xf>
    <xf numFmtId="0" fontId="64" fillId="0" borderId="6" xfId="0" applyFont="1" applyBorder="1" applyAlignment="1">
      <alignment horizontal="right" vertical="top" wrapText="1"/>
    </xf>
    <xf numFmtId="0" fontId="40" fillId="0" borderId="2" xfId="0" quotePrefix="1" applyFont="1" applyBorder="1" applyAlignment="1">
      <alignment horizontal="right" vertical="center" wrapText="1"/>
    </xf>
    <xf numFmtId="0" fontId="40" fillId="0" borderId="0" xfId="0" applyFont="1" applyAlignment="1">
      <alignment horizontal="right"/>
    </xf>
    <xf numFmtId="0" fontId="41" fillId="0" borderId="0" xfId="0" applyFont="1" applyBorder="1" applyAlignment="1">
      <alignment horizontal="right"/>
    </xf>
    <xf numFmtId="0" fontId="11" fillId="0" borderId="0" xfId="1" applyFont="1" applyAlignment="1">
      <alignment horizontal="right"/>
    </xf>
    <xf numFmtId="0" fontId="0" fillId="0" borderId="0" xfId="0" applyAlignment="1">
      <alignment horizontal="right"/>
    </xf>
    <xf numFmtId="0" fontId="40" fillId="0" borderId="2" xfId="0" applyFont="1" applyFill="1" applyBorder="1" applyAlignment="1">
      <alignment horizontal="right" vertical="top" wrapText="1"/>
    </xf>
    <xf numFmtId="0" fontId="16" fillId="0" borderId="2" xfId="2" applyFont="1" applyFill="1" applyBorder="1" applyAlignment="1">
      <alignment horizontal="right" vertical="top" wrapText="1"/>
    </xf>
    <xf numFmtId="0" fontId="68" fillId="0" borderId="0" xfId="0" applyFont="1" applyFill="1" applyBorder="1"/>
    <xf numFmtId="0" fontId="68" fillId="0" borderId="0" xfId="0" applyFont="1" applyBorder="1"/>
    <xf numFmtId="2" fontId="16" fillId="0" borderId="0" xfId="0" applyNumberFormat="1" applyFont="1" applyBorder="1" applyAlignment="1">
      <alignment horizontal="right" wrapText="1"/>
    </xf>
    <xf numFmtId="2" fontId="68" fillId="0" borderId="0" xfId="0" applyNumberFormat="1" applyFont="1" applyFill="1" applyBorder="1" applyAlignment="1">
      <alignment horizontal="right"/>
    </xf>
    <xf numFmtId="1" fontId="16" fillId="0" borderId="6" xfId="0" applyNumberFormat="1" applyFont="1" applyBorder="1" applyAlignment="1">
      <alignment horizontal="right" vertical="top" wrapText="1"/>
    </xf>
    <xf numFmtId="1" fontId="16" fillId="0" borderId="6" xfId="0" applyNumberFormat="1" applyFont="1" applyFill="1" applyBorder="1" applyAlignment="1">
      <alignment horizontal="right" vertical="top" wrapText="1"/>
    </xf>
    <xf numFmtId="1" fontId="16" fillId="0" borderId="6" xfId="0" applyNumberFormat="1" applyFont="1" applyFill="1" applyBorder="1" applyAlignment="1">
      <alignment horizontal="right"/>
    </xf>
    <xf numFmtId="1" fontId="64" fillId="0" borderId="6" xfId="0" applyNumberFormat="1" applyFont="1" applyBorder="1" applyAlignment="1">
      <alignment horizontal="right" vertical="top" wrapText="1"/>
    </xf>
    <xf numFmtId="0" fontId="0" fillId="0" borderId="2" xfId="0" applyBorder="1" applyAlignment="1">
      <alignment vertical="center"/>
    </xf>
    <xf numFmtId="0" fontId="16" fillId="0" borderId="2" xfId="0" applyFont="1" applyFill="1" applyBorder="1" applyAlignment="1">
      <alignment horizontal="right" vertical="top"/>
    </xf>
    <xf numFmtId="0" fontId="11" fillId="0" borderId="2" xfId="0" applyFont="1" applyBorder="1" applyAlignment="1">
      <alignment horizontal="center"/>
    </xf>
    <xf numFmtId="0" fontId="16" fillId="0" borderId="2" xfId="0" applyFont="1" applyBorder="1" applyAlignment="1">
      <alignment horizontal="center" vertical="center" wrapText="1"/>
    </xf>
    <xf numFmtId="0" fontId="16" fillId="0" borderId="2" xfId="0" applyFont="1" applyBorder="1" applyAlignment="1">
      <alignment horizontal="center" vertical="center"/>
    </xf>
    <xf numFmtId="1" fontId="0" fillId="0" borderId="0" xfId="0" applyNumberFormat="1"/>
    <xf numFmtId="0" fontId="16" fillId="0" borderId="5" xfId="0" applyFont="1" applyFill="1" applyBorder="1" applyAlignment="1">
      <alignment horizontal="right" vertical="top" wrapText="1"/>
    </xf>
    <xf numFmtId="0" fontId="16" fillId="0" borderId="2" xfId="0" applyFont="1" applyFill="1" applyBorder="1" applyAlignment="1">
      <alignment horizontal="right" vertical="center" wrapText="1"/>
    </xf>
    <xf numFmtId="0" fontId="67" fillId="0" borderId="3" xfId="1" applyFont="1" applyBorder="1" applyAlignment="1">
      <alignment horizontal="right" vertical="center" wrapText="1"/>
    </xf>
    <xf numFmtId="0" fontId="67" fillId="0" borderId="2" xfId="1" applyFont="1" applyBorder="1" applyAlignment="1">
      <alignment horizontal="right" vertical="center" wrapText="1"/>
    </xf>
    <xf numFmtId="0" fontId="11" fillId="0" borderId="0" xfId="0" applyFont="1" applyAlignment="1">
      <alignment horizontal="left"/>
    </xf>
    <xf numFmtId="0" fontId="11" fillId="0" borderId="0" xfId="0" applyFont="1" applyAlignment="1">
      <alignment horizontal="center" vertical="top" wrapText="1"/>
    </xf>
    <xf numFmtId="0" fontId="23" fillId="0" borderId="0" xfId="0" applyFont="1" applyAlignment="1">
      <alignment horizontal="left"/>
    </xf>
    <xf numFmtId="0" fontId="40" fillId="0" borderId="2" xfId="0" applyFont="1" applyBorder="1" applyAlignment="1">
      <alignment horizontal="right" vertical="center" wrapText="1"/>
    </xf>
    <xf numFmtId="0" fontId="83" fillId="0" borderId="2" xfId="0" applyFont="1" applyBorder="1" applyAlignment="1">
      <alignment horizontal="center" vertical="center" wrapText="1"/>
    </xf>
    <xf numFmtId="0" fontId="8" fillId="0" borderId="2" xfId="0" applyFont="1" applyBorder="1" applyAlignment="1">
      <alignment horizontal="center" vertical="center"/>
    </xf>
    <xf numFmtId="2" fontId="16" fillId="0" borderId="0" xfId="3" applyNumberFormat="1"/>
    <xf numFmtId="0" fontId="60" fillId="0" borderId="0" xfId="3" applyFont="1"/>
    <xf numFmtId="0" fontId="68" fillId="0" borderId="0" xfId="3" applyFont="1"/>
    <xf numFmtId="2" fontId="68" fillId="0" borderId="0" xfId="3" applyNumberFormat="1" applyFont="1"/>
    <xf numFmtId="2" fontId="64" fillId="0" borderId="0" xfId="3" applyNumberFormat="1" applyFont="1"/>
    <xf numFmtId="0" fontId="16" fillId="0" borderId="2" xfId="3" applyBorder="1" applyAlignment="1">
      <alignment horizontal="right" vertical="center"/>
    </xf>
    <xf numFmtId="2" fontId="16" fillId="0" borderId="2" xfId="3" applyNumberFormat="1" applyBorder="1" applyAlignment="1">
      <alignment horizontal="right" vertical="center"/>
    </xf>
    <xf numFmtId="2" fontId="11" fillId="0" borderId="0" xfId="3" applyNumberFormat="1" applyFont="1"/>
    <xf numFmtId="2" fontId="11" fillId="5" borderId="2" xfId="3" applyNumberFormat="1" applyFont="1" applyFill="1" applyBorder="1" applyAlignment="1">
      <alignment vertical="center"/>
    </xf>
    <xf numFmtId="2" fontId="64" fillId="0" borderId="2" xfId="0" applyNumberFormat="1" applyFont="1" applyBorder="1" applyAlignment="1">
      <alignment horizontal="right" vertical="top" wrapText="1"/>
    </xf>
    <xf numFmtId="2" fontId="64" fillId="0" borderId="2" xfId="0" applyNumberFormat="1" applyFont="1" applyFill="1" applyBorder="1" applyAlignment="1">
      <alignment horizontal="right" vertical="top" wrapText="1"/>
    </xf>
    <xf numFmtId="2" fontId="64" fillId="0" borderId="2" xfId="0" applyNumberFormat="1" applyFont="1" applyFill="1" applyBorder="1" applyAlignment="1">
      <alignment horizontal="right"/>
    </xf>
    <xf numFmtId="2" fontId="64" fillId="0" borderId="2" xfId="0" applyNumberFormat="1" applyFont="1" applyBorder="1" applyAlignment="1">
      <alignment vertical="top" wrapText="1"/>
    </xf>
    <xf numFmtId="2" fontId="64" fillId="0" borderId="2" xfId="0" applyNumberFormat="1" applyFont="1" applyBorder="1" applyAlignment="1"/>
    <xf numFmtId="0" fontId="0" fillId="0" borderId="0" xfId="0" applyAlignment="1">
      <alignment horizontal="left"/>
    </xf>
    <xf numFmtId="0" fontId="16" fillId="0" borderId="0" xfId="2" applyAlignment="1">
      <alignment horizontal="left"/>
    </xf>
    <xf numFmtId="0" fontId="84" fillId="0" borderId="6" xfId="0" applyFont="1" applyBorder="1" applyAlignment="1">
      <alignment horizontal="center" vertical="center" wrapText="1"/>
    </xf>
    <xf numFmtId="0" fontId="84" fillId="0" borderId="6" xfId="0" applyFont="1" applyBorder="1" applyAlignment="1">
      <alignment horizontal="center" vertical="center"/>
    </xf>
    <xf numFmtId="2" fontId="0" fillId="0" borderId="0" xfId="0" applyNumberFormat="1"/>
    <xf numFmtId="0" fontId="16" fillId="0" borderId="2" xfId="2" applyFont="1" applyBorder="1" applyAlignment="1">
      <alignment horizontal="right" vertical="center"/>
    </xf>
    <xf numFmtId="0" fontId="0" fillId="0" borderId="0" xfId="0" applyAlignment="1">
      <alignment vertical="center"/>
    </xf>
    <xf numFmtId="0" fontId="11" fillId="4" borderId="2" xfId="2" applyFont="1" applyFill="1" applyBorder="1" applyAlignment="1">
      <alignment horizontal="left" vertical="top" wrapText="1"/>
    </xf>
    <xf numFmtId="0" fontId="16" fillId="0" borderId="2" xfId="2" applyBorder="1" applyAlignment="1">
      <alignment horizontal="left" vertical="center" wrapText="1"/>
    </xf>
    <xf numFmtId="0" fontId="16" fillId="0" borderId="2" xfId="2" applyFont="1" applyBorder="1" applyAlignment="1">
      <alignment horizontal="left" vertical="center" wrapText="1"/>
    </xf>
    <xf numFmtId="0" fontId="11" fillId="5" borderId="2" xfId="2" applyFont="1" applyFill="1" applyBorder="1" applyAlignment="1">
      <alignment horizontal="left"/>
    </xf>
    <xf numFmtId="0" fontId="15" fillId="0" borderId="0" xfId="2" applyFont="1" applyAlignment="1">
      <alignment horizontal="left"/>
    </xf>
    <xf numFmtId="0" fontId="85" fillId="0" borderId="0" xfId="1" applyFont="1"/>
    <xf numFmtId="0" fontId="11" fillId="4" borderId="5" xfId="0" applyFont="1" applyFill="1" applyBorder="1" applyAlignment="1">
      <alignment horizontal="center" vertical="top" wrapText="1"/>
    </xf>
    <xf numFmtId="0" fontId="11" fillId="4" borderId="2" xfId="0" applyFont="1" applyFill="1" applyBorder="1" applyAlignment="1">
      <alignment horizontal="center" vertical="top" wrapText="1"/>
    </xf>
    <xf numFmtId="0" fontId="11" fillId="5" borderId="2" xfId="0" applyFont="1" applyFill="1" applyBorder="1" applyAlignment="1">
      <alignment horizontal="center"/>
    </xf>
    <xf numFmtId="0" fontId="16" fillId="0" borderId="2" xfId="0" applyFont="1" applyBorder="1" applyAlignment="1">
      <alignment horizontal="center"/>
    </xf>
    <xf numFmtId="0" fontId="11" fillId="4" borderId="2" xfId="0" applyFont="1" applyFill="1" applyBorder="1" applyAlignment="1">
      <alignment horizontal="center" vertical="top"/>
    </xf>
    <xf numFmtId="0" fontId="11" fillId="5" borderId="2" xfId="0" applyFont="1" applyFill="1" applyBorder="1" applyAlignment="1">
      <alignment horizontal="center" vertical="top" wrapText="1"/>
    </xf>
    <xf numFmtId="0" fontId="11" fillId="4" borderId="1" xfId="0" applyFont="1" applyFill="1" applyBorder="1" applyAlignment="1">
      <alignment horizontal="center" vertical="top" wrapText="1"/>
    </xf>
    <xf numFmtId="0" fontId="41" fillId="4" borderId="2" xfId="0" applyFont="1" applyFill="1" applyBorder="1" applyAlignment="1">
      <alignment horizontal="center" vertical="top" wrapText="1"/>
    </xf>
    <xf numFmtId="0" fontId="49" fillId="4" borderId="2" xfId="0" applyFont="1" applyFill="1" applyBorder="1" applyAlignment="1">
      <alignment horizontal="center" vertical="top" wrapText="1"/>
    </xf>
    <xf numFmtId="0" fontId="49" fillId="4" borderId="5" xfId="0" applyFont="1" applyFill="1" applyBorder="1" applyAlignment="1">
      <alignment horizontal="center" vertical="top" wrapText="1"/>
    </xf>
    <xf numFmtId="0" fontId="31" fillId="4" borderId="2" xfId="1" applyFont="1" applyFill="1" applyBorder="1" applyAlignment="1">
      <alignment horizontal="center" vertical="top" wrapText="1"/>
    </xf>
    <xf numFmtId="0" fontId="31" fillId="4" borderId="3" xfId="1" applyFont="1" applyFill="1" applyBorder="1" applyAlignment="1">
      <alignment horizontal="center" vertical="top" wrapText="1"/>
    </xf>
    <xf numFmtId="0" fontId="31" fillId="4" borderId="5" xfId="1" applyFont="1" applyFill="1" applyBorder="1" applyAlignment="1">
      <alignment horizontal="center" vertical="top" wrapText="1"/>
    </xf>
    <xf numFmtId="0" fontId="40" fillId="0" borderId="2" xfId="0" applyFont="1" applyFill="1" applyBorder="1" applyAlignment="1">
      <alignment horizontal="right" vertical="center" wrapText="1"/>
    </xf>
    <xf numFmtId="0" fontId="16" fillId="0" borderId="2" xfId="1" applyFont="1" applyFill="1" applyBorder="1" applyAlignment="1">
      <alignment horizontal="right" vertical="center"/>
    </xf>
    <xf numFmtId="0" fontId="16" fillId="4" borderId="2" xfId="0" applyFont="1" applyFill="1" applyBorder="1" applyAlignment="1">
      <alignment horizontal="center" vertical="center"/>
    </xf>
    <xf numFmtId="0" fontId="16" fillId="4" borderId="2" xfId="0" applyFont="1" applyFill="1" applyBorder="1" applyAlignment="1">
      <alignment horizontal="center" vertical="center" wrapText="1"/>
    </xf>
    <xf numFmtId="0" fontId="11" fillId="5" borderId="2" xfId="0" applyFont="1" applyFill="1" applyBorder="1" applyAlignment="1">
      <alignment vertical="center"/>
    </xf>
    <xf numFmtId="2" fontId="11" fillId="5" borderId="2" xfId="0" applyNumberFormat="1" applyFont="1" applyFill="1" applyBorder="1" applyAlignment="1">
      <alignment vertical="center" wrapText="1"/>
    </xf>
    <xf numFmtId="0" fontId="11" fillId="5" borderId="2" xfId="0" applyFont="1" applyFill="1" applyBorder="1" applyAlignment="1">
      <alignment horizontal="right" vertical="center" wrapText="1"/>
    </xf>
    <xf numFmtId="0" fontId="68" fillId="0" borderId="0" xfId="0" applyFont="1"/>
    <xf numFmtId="0" fontId="26" fillId="4" borderId="2" xfId="0" applyFont="1" applyFill="1" applyBorder="1" applyAlignment="1">
      <alignment horizontal="center" vertical="top"/>
    </xf>
    <xf numFmtId="0" fontId="11" fillId="5" borderId="2" xfId="0" applyFont="1" applyFill="1" applyBorder="1" applyAlignment="1">
      <alignment horizontal="center" vertical="center" wrapText="1"/>
    </xf>
    <xf numFmtId="0" fontId="50" fillId="4" borderId="2" xfId="0" applyFont="1" applyFill="1" applyBorder="1" applyAlignment="1">
      <alignment horizontal="center"/>
    </xf>
    <xf numFmtId="0" fontId="54" fillId="4" borderId="2" xfId="0" applyFont="1" applyFill="1" applyBorder="1" applyAlignment="1">
      <alignment horizontal="center" vertical="center" wrapText="1"/>
    </xf>
    <xf numFmtId="0" fontId="76" fillId="0" borderId="0" xfId="0" applyFont="1" applyBorder="1" applyAlignment="1"/>
    <xf numFmtId="0" fontId="42" fillId="4" borderId="2" xfId="0" quotePrefix="1" applyFont="1" applyFill="1" applyBorder="1" applyAlignment="1">
      <alignment horizontal="right" vertical="top" wrapText="1"/>
    </xf>
    <xf numFmtId="0" fontId="11" fillId="4" borderId="2" xfId="1" applyFont="1" applyFill="1" applyBorder="1" applyAlignment="1">
      <alignment horizontal="center" vertical="center"/>
    </xf>
    <xf numFmtId="0" fontId="42" fillId="4" borderId="2" xfId="0" applyFont="1" applyFill="1" applyBorder="1" applyAlignment="1">
      <alignment horizontal="center" vertical="top" wrapText="1"/>
    </xf>
    <xf numFmtId="0" fontId="68" fillId="0" borderId="0" xfId="1" applyFont="1" applyAlignment="1"/>
    <xf numFmtId="0" fontId="53" fillId="4" borderId="2" xfId="0" applyFont="1" applyFill="1" applyBorder="1" applyAlignment="1">
      <alignment vertical="top" wrapText="1"/>
    </xf>
    <xf numFmtId="0" fontId="53" fillId="4" borderId="2" xfId="0" applyFont="1" applyFill="1" applyBorder="1" applyAlignment="1">
      <alignment horizontal="center" vertical="top" wrapText="1"/>
    </xf>
    <xf numFmtId="0" fontId="53" fillId="4" borderId="3" xfId="0" applyFont="1" applyFill="1" applyBorder="1" applyAlignment="1">
      <alignment horizontal="center" vertical="top" wrapText="1"/>
    </xf>
    <xf numFmtId="0" fontId="58" fillId="4" borderId="2" xfId="0" applyFont="1" applyFill="1" applyBorder="1" applyAlignment="1">
      <alignment vertical="top" wrapText="1"/>
    </xf>
    <xf numFmtId="0" fontId="58" fillId="4" borderId="2" xfId="0" applyFont="1" applyFill="1" applyBorder="1" applyAlignment="1">
      <alignment horizontal="center" vertical="top" wrapText="1"/>
    </xf>
    <xf numFmtId="0" fontId="49" fillId="4" borderId="2" xfId="0" applyFont="1" applyFill="1" applyBorder="1" applyAlignment="1">
      <alignment vertical="top" wrapText="1"/>
    </xf>
    <xf numFmtId="0" fontId="59" fillId="5" borderId="2" xfId="0" applyFont="1" applyFill="1" applyBorder="1" applyAlignment="1">
      <alignment horizontal="center" vertical="center" wrapText="1"/>
    </xf>
    <xf numFmtId="0" fontId="59" fillId="5" borderId="2" xfId="0" applyFont="1" applyFill="1" applyBorder="1" applyAlignment="1">
      <alignment vertical="center" wrapText="1"/>
    </xf>
    <xf numFmtId="0" fontId="59" fillId="5" borderId="5" xfId="0" applyFont="1" applyFill="1" applyBorder="1" applyAlignment="1">
      <alignment vertical="center" wrapText="1"/>
    </xf>
    <xf numFmtId="0" fontId="49" fillId="5" borderId="2" xfId="0" applyFont="1" applyFill="1" applyBorder="1" applyAlignment="1">
      <alignment horizontal="center" vertical="center"/>
    </xf>
    <xf numFmtId="0" fontId="24" fillId="4" borderId="2" xfId="0" applyFont="1" applyFill="1" applyBorder="1" applyAlignment="1">
      <alignment horizontal="center" vertical="top" wrapText="1"/>
    </xf>
    <xf numFmtId="0" fontId="33" fillId="4" borderId="2" xfId="0" applyFont="1" applyFill="1" applyBorder="1" applyAlignment="1">
      <alignment horizontal="center" vertical="top" wrapText="1"/>
    </xf>
    <xf numFmtId="0" fontId="22" fillId="5" borderId="2" xfId="0" applyFont="1" applyFill="1" applyBorder="1" applyAlignment="1">
      <alignment vertical="top" wrapText="1"/>
    </xf>
    <xf numFmtId="0" fontId="24" fillId="5" borderId="2" xfId="0" applyFont="1" applyFill="1" applyBorder="1" applyAlignment="1">
      <alignment vertical="top" wrapText="1"/>
    </xf>
    <xf numFmtId="0" fontId="24" fillId="5" borderId="2" xfId="0" applyFont="1" applyFill="1" applyBorder="1" applyAlignment="1">
      <alignment horizontal="center" vertical="center" wrapText="1"/>
    </xf>
    <xf numFmtId="0" fontId="24" fillId="5" borderId="2" xfId="0" applyFont="1" applyFill="1" applyBorder="1" applyAlignment="1">
      <alignment horizontal="center" vertical="top" wrapText="1"/>
    </xf>
    <xf numFmtId="0" fontId="11" fillId="5" borderId="5" xfId="0" applyFont="1" applyFill="1" applyBorder="1" applyAlignment="1">
      <alignment horizontal="center" vertical="top" wrapText="1"/>
    </xf>
    <xf numFmtId="0" fontId="11" fillId="5" borderId="9" xfId="0" applyFont="1" applyFill="1" applyBorder="1" applyAlignment="1">
      <alignment vertical="center"/>
    </xf>
    <xf numFmtId="0" fontId="11" fillId="5" borderId="6" xfId="0" applyFont="1" applyFill="1" applyBorder="1" applyAlignment="1">
      <alignment vertical="center"/>
    </xf>
    <xf numFmtId="0" fontId="68" fillId="2" borderId="7" xfId="0" applyFont="1" applyFill="1" applyBorder="1" applyAlignment="1"/>
    <xf numFmtId="0" fontId="0" fillId="5" borderId="9" xfId="0" applyFill="1" applyBorder="1" applyAlignment="1"/>
    <xf numFmtId="0" fontId="0" fillId="5" borderId="6" xfId="0" applyFill="1" applyBorder="1" applyAlignment="1"/>
    <xf numFmtId="0" fontId="11" fillId="5" borderId="6" xfId="0" applyFont="1" applyFill="1" applyBorder="1" applyAlignment="1"/>
    <xf numFmtId="0" fontId="31" fillId="5" borderId="2" xfId="1" applyFont="1" applyFill="1" applyBorder="1" applyAlignment="1">
      <alignment horizontal="right" vertical="top" wrapText="1"/>
    </xf>
    <xf numFmtId="0" fontId="31" fillId="5" borderId="2" xfId="1" applyFont="1" applyFill="1" applyBorder="1" applyAlignment="1">
      <alignment horizontal="right" vertical="center" wrapText="1"/>
    </xf>
    <xf numFmtId="0" fontId="31" fillId="5" borderId="3" xfId="1" applyFont="1" applyFill="1" applyBorder="1" applyAlignment="1">
      <alignment horizontal="right" vertical="center" wrapText="1"/>
    </xf>
    <xf numFmtId="1" fontId="16" fillId="0" borderId="2" xfId="0" applyNumberFormat="1" applyFont="1" applyBorder="1" applyAlignment="1">
      <alignment horizontal="right" vertical="top" wrapText="1"/>
    </xf>
    <xf numFmtId="1" fontId="16" fillId="0" borderId="2" xfId="0" applyNumberFormat="1" applyFont="1" applyFill="1" applyBorder="1" applyAlignment="1">
      <alignment horizontal="right" vertical="top" wrapText="1"/>
    </xf>
    <xf numFmtId="1" fontId="16" fillId="0" borderId="2" xfId="0" applyNumberFormat="1" applyFont="1" applyFill="1" applyBorder="1" applyAlignment="1">
      <alignment horizontal="right"/>
    </xf>
    <xf numFmtId="0" fontId="11" fillId="4" borderId="2" xfId="0" applyFont="1" applyFill="1" applyBorder="1" applyAlignment="1">
      <alignment horizontal="center" vertical="top" wrapText="1"/>
    </xf>
    <xf numFmtId="0" fontId="16" fillId="0" borderId="2" xfId="0" applyFont="1" applyBorder="1" applyAlignment="1">
      <alignment horizontal="center" vertical="center" wrapText="1"/>
    </xf>
    <xf numFmtId="0" fontId="11" fillId="4" borderId="2" xfId="2" applyFont="1" applyFill="1" applyBorder="1" applyAlignment="1">
      <alignment horizontal="center" vertical="top" wrapText="1"/>
    </xf>
    <xf numFmtId="0" fontId="11" fillId="4" borderId="2" xfId="0" applyFont="1" applyFill="1" applyBorder="1" applyAlignment="1">
      <alignment horizontal="left" vertical="top" wrapText="1"/>
    </xf>
    <xf numFmtId="0" fontId="0" fillId="0" borderId="2" xfId="0" applyBorder="1" applyAlignment="1">
      <alignment horizontal="left"/>
    </xf>
    <xf numFmtId="0" fontId="11" fillId="4" borderId="2" xfId="0" applyFont="1" applyFill="1" applyBorder="1" applyAlignment="1">
      <alignment horizontal="center" vertical="top" wrapText="1"/>
    </xf>
    <xf numFmtId="0" fontId="11" fillId="5" borderId="2" xfId="0" applyFont="1" applyFill="1" applyBorder="1" applyAlignment="1">
      <alignment horizontal="center"/>
    </xf>
    <xf numFmtId="0" fontId="16" fillId="0" borderId="2" xfId="0" applyFont="1" applyBorder="1" applyAlignment="1">
      <alignment horizontal="center"/>
    </xf>
    <xf numFmtId="0" fontId="69" fillId="0" borderId="0" xfId="0" applyFont="1" applyAlignment="1">
      <alignment horizontal="center"/>
    </xf>
    <xf numFmtId="0" fontId="11" fillId="0" borderId="0" xfId="0" applyFont="1" applyAlignment="1">
      <alignment horizontal="left"/>
    </xf>
    <xf numFmtId="0" fontId="11" fillId="0" borderId="0" xfId="0" applyFont="1" applyAlignment="1">
      <alignment horizontal="center"/>
    </xf>
    <xf numFmtId="0" fontId="11" fillId="0" borderId="0" xfId="1" applyFont="1" applyAlignment="1">
      <alignment horizontal="center" vertical="top" wrapText="1"/>
    </xf>
    <xf numFmtId="0" fontId="11" fillId="0" borderId="0" xfId="1" applyFont="1" applyAlignment="1">
      <alignment horizontal="center"/>
    </xf>
    <xf numFmtId="0" fontId="38" fillId="0" borderId="0" xfId="0" applyFont="1" applyAlignment="1">
      <alignment horizontal="center"/>
    </xf>
    <xf numFmtId="0" fontId="75" fillId="0" borderId="0" xfId="0" applyFont="1" applyAlignment="1">
      <alignment horizontal="center"/>
    </xf>
    <xf numFmtId="0" fontId="11" fillId="4" borderId="1" xfId="0" applyFont="1" applyFill="1" applyBorder="1" applyAlignment="1">
      <alignment horizontal="center" vertical="top" wrapText="1"/>
    </xf>
    <xf numFmtId="0" fontId="16" fillId="0" borderId="0" xfId="0" applyFont="1"/>
    <xf numFmtId="0" fontId="23" fillId="0" borderId="0" xfId="0" applyFont="1" applyAlignment="1">
      <alignment horizontal="left"/>
    </xf>
    <xf numFmtId="0" fontId="11" fillId="4" borderId="2" xfId="1" applyFont="1" applyFill="1" applyBorder="1" applyAlignment="1">
      <alignment horizontal="center" vertical="center" wrapText="1"/>
    </xf>
    <xf numFmtId="0" fontId="16" fillId="0" borderId="2" xfId="0" applyFont="1" applyBorder="1" applyAlignment="1">
      <alignment horizontal="center" vertical="center" wrapText="1"/>
    </xf>
    <xf numFmtId="0" fontId="74" fillId="0" borderId="0" xfId="0" applyFont="1" applyAlignment="1">
      <alignment horizontal="center"/>
    </xf>
    <xf numFmtId="0" fontId="49" fillId="4" borderId="2" xfId="0" applyFont="1" applyFill="1" applyBorder="1" applyAlignment="1">
      <alignment horizontal="center" vertical="top" wrapText="1"/>
    </xf>
    <xf numFmtId="0" fontId="26" fillId="0" borderId="0" xfId="1" applyFont="1" applyAlignment="1">
      <alignment horizontal="right"/>
    </xf>
    <xf numFmtId="0" fontId="11" fillId="0" borderId="0" xfId="0" applyFont="1" applyAlignment="1">
      <alignment vertical="top" wrapText="1"/>
    </xf>
    <xf numFmtId="0" fontId="62" fillId="0" borderId="0" xfId="0" applyFont="1" applyBorder="1"/>
    <xf numFmtId="0" fontId="16" fillId="0" borderId="0" xfId="0" applyFont="1" applyFill="1"/>
    <xf numFmtId="0" fontId="16" fillId="0" borderId="0" xfId="0" applyFont="1" applyFill="1" applyBorder="1"/>
    <xf numFmtId="0" fontId="11" fillId="0" borderId="0" xfId="0" applyFont="1" applyFill="1" applyBorder="1" applyAlignment="1"/>
    <xf numFmtId="2" fontId="0" fillId="5" borderId="2" xfId="0" applyNumberFormat="1" applyFill="1" applyBorder="1"/>
    <xf numFmtId="0" fontId="26" fillId="2" borderId="0" xfId="0" applyFont="1" applyFill="1" applyAlignment="1">
      <alignment horizontal="right"/>
    </xf>
    <xf numFmtId="0" fontId="16" fillId="0" borderId="2" xfId="2" applyFill="1" applyBorder="1" applyAlignment="1">
      <alignment horizontal="left" vertical="center" wrapText="1"/>
    </xf>
    <xf numFmtId="0" fontId="40" fillId="0" borderId="2" xfId="0" quotePrefix="1" applyFont="1" applyBorder="1" applyAlignment="1">
      <alignment horizontal="left" vertical="top" wrapText="1"/>
    </xf>
    <xf numFmtId="0" fontId="40" fillId="0" borderId="2" xfId="0" applyFont="1" applyBorder="1" applyAlignment="1">
      <alignment horizontal="left" vertical="center" wrapText="1"/>
    </xf>
    <xf numFmtId="0" fontId="40" fillId="0" borderId="2" xfId="0" applyFont="1" applyBorder="1" applyAlignment="1">
      <alignment horizontal="left" vertical="top" wrapText="1"/>
    </xf>
    <xf numFmtId="0" fontId="12" fillId="2" borderId="0" xfId="0" applyFont="1" applyFill="1" applyAlignment="1"/>
    <xf numFmtId="0" fontId="23" fillId="0" borderId="0" xfId="2" applyFont="1" applyAlignment="1">
      <alignment horizontal="left"/>
    </xf>
    <xf numFmtId="0" fontId="11" fillId="0" borderId="0" xfId="2" applyFont="1" applyAlignment="1">
      <alignment horizontal="center"/>
    </xf>
    <xf numFmtId="0" fontId="11" fillId="0" borderId="0" xfId="2" applyFont="1" applyAlignment="1">
      <alignment horizontal="left"/>
    </xf>
    <xf numFmtId="0" fontId="16" fillId="0" borderId="2" xfId="2" applyFont="1" applyBorder="1"/>
    <xf numFmtId="0" fontId="16" fillId="0" borderId="0" xfId="2" applyFont="1" applyBorder="1"/>
    <xf numFmtId="0" fontId="11" fillId="0" borderId="0" xfId="2" applyFont="1" applyAlignment="1">
      <alignment horizontal="right" vertical="top" wrapText="1"/>
    </xf>
    <xf numFmtId="0" fontId="11" fillId="6" borderId="2" xfId="2" applyFont="1" applyFill="1" applyBorder="1" applyAlignment="1">
      <alignment horizontal="center" vertical="top" wrapText="1"/>
    </xf>
    <xf numFmtId="2" fontId="16" fillId="0" borderId="2" xfId="0" applyNumberFormat="1" applyFont="1" applyBorder="1" applyAlignment="1">
      <alignment horizontal="right"/>
    </xf>
    <xf numFmtId="0" fontId="16" fillId="0" borderId="0" xfId="0" applyFont="1"/>
    <xf numFmtId="2" fontId="64" fillId="0" borderId="2" xfId="0" applyNumberFormat="1" applyFont="1" applyBorder="1" applyAlignment="1">
      <alignment vertical="center"/>
    </xf>
    <xf numFmtId="0" fontId="22" fillId="0" borderId="2" xfId="4" applyFont="1" applyBorder="1" applyAlignment="1">
      <alignment horizontal="right" vertical="center" wrapText="1"/>
    </xf>
    <xf numFmtId="0" fontId="16" fillId="0" borderId="8" xfId="0" applyFont="1" applyBorder="1" applyAlignment="1">
      <alignment vertical="top" wrapText="1"/>
    </xf>
    <xf numFmtId="0" fontId="16" fillId="5" borderId="2" xfId="0" applyFont="1" applyFill="1" applyBorder="1" applyAlignment="1">
      <alignment horizontal="right" vertical="top" wrapText="1"/>
    </xf>
    <xf numFmtId="0" fontId="11" fillId="5" borderId="2" xfId="0" applyFont="1" applyFill="1" applyBorder="1" applyAlignment="1">
      <alignment vertical="top" wrapText="1"/>
    </xf>
    <xf numFmtId="0" fontId="16" fillId="0" borderId="0" xfId="0" quotePrefix="1" applyFont="1" applyFill="1" applyBorder="1" applyAlignment="1">
      <alignment horizontal="center"/>
    </xf>
    <xf numFmtId="0" fontId="11" fillId="0" borderId="0" xfId="0" applyFont="1" applyFill="1" applyBorder="1" applyAlignment="1">
      <alignment horizontal="center"/>
    </xf>
    <xf numFmtId="2" fontId="11" fillId="0" borderId="0" xfId="0" applyNumberFormat="1" applyFont="1" applyFill="1" applyBorder="1"/>
    <xf numFmtId="2" fontId="11" fillId="0" borderId="0" xfId="0" applyNumberFormat="1" applyFont="1" applyFill="1" applyBorder="1" applyAlignment="1">
      <alignment horizontal="right" vertical="top" wrapText="1"/>
    </xf>
    <xf numFmtId="2" fontId="11" fillId="0" borderId="0" xfId="0" applyNumberFormat="1" applyFont="1" applyFill="1" applyBorder="1" applyAlignment="1"/>
    <xf numFmtId="43" fontId="16" fillId="0" borderId="2" xfId="5" applyNumberFormat="1" applyFont="1" applyBorder="1" applyAlignment="1">
      <alignment horizontal="right" vertical="center" wrapText="1"/>
    </xf>
    <xf numFmtId="43" fontId="16" fillId="0" borderId="2" xfId="5" applyNumberFormat="1" applyFont="1" applyBorder="1" applyAlignment="1">
      <alignment horizontal="right" vertical="center"/>
    </xf>
    <xf numFmtId="43" fontId="16" fillId="0" borderId="2" xfId="5" applyNumberFormat="1" applyFont="1" applyFill="1" applyBorder="1" applyAlignment="1">
      <alignment horizontal="right" vertical="center"/>
    </xf>
    <xf numFmtId="2" fontId="11" fillId="0" borderId="2" xfId="0" applyNumberFormat="1" applyFont="1" applyBorder="1" applyAlignment="1">
      <alignment horizontal="center" vertical="center" wrapText="1"/>
    </xf>
    <xf numFmtId="2" fontId="11" fillId="5" borderId="2" xfId="0" applyNumberFormat="1" applyFont="1" applyFill="1" applyBorder="1" applyAlignment="1">
      <alignment horizontal="center" vertical="center" wrapText="1"/>
    </xf>
    <xf numFmtId="2" fontId="68" fillId="0" borderId="0" xfId="0" applyNumberFormat="1" applyFont="1"/>
    <xf numFmtId="2" fontId="16" fillId="0" borderId="0" xfId="0" applyNumberFormat="1" applyFont="1" applyBorder="1"/>
    <xf numFmtId="0" fontId="11" fillId="4" borderId="2" xfId="0" applyFont="1" applyFill="1" applyBorder="1" applyAlignment="1">
      <alignment horizontal="center" vertical="top" wrapText="1"/>
    </xf>
    <xf numFmtId="0" fontId="11" fillId="5" borderId="2" xfId="0" applyFont="1" applyFill="1" applyBorder="1" applyAlignment="1">
      <alignment horizontal="center"/>
    </xf>
    <xf numFmtId="0" fontId="11" fillId="0" borderId="0" xfId="0" applyFont="1" applyBorder="1" applyAlignment="1">
      <alignment horizontal="left" vertical="center"/>
    </xf>
    <xf numFmtId="164" fontId="11" fillId="0" borderId="0" xfId="0" applyNumberFormat="1" applyFont="1" applyBorder="1" applyAlignment="1">
      <alignment horizontal="center" vertical="center"/>
    </xf>
    <xf numFmtId="1" fontId="11" fillId="0" borderId="0" xfId="0" applyNumberFormat="1" applyFont="1" applyBorder="1" applyAlignment="1">
      <alignment horizontal="center" vertical="center"/>
    </xf>
    <xf numFmtId="1" fontId="65" fillId="0" borderId="0" xfId="0" applyNumberFormat="1" applyFont="1" applyBorder="1" applyAlignment="1">
      <alignment horizontal="right" vertical="center"/>
    </xf>
    <xf numFmtId="2" fontId="11" fillId="0" borderId="0" xfId="0" applyNumberFormat="1" applyFont="1" applyBorder="1" applyAlignment="1">
      <alignment horizontal="right" vertical="center"/>
    </xf>
    <xf numFmtId="2" fontId="65" fillId="0" borderId="0" xfId="0" applyNumberFormat="1" applyFont="1" applyBorder="1" applyAlignment="1">
      <alignment horizontal="right" vertical="center"/>
    </xf>
    <xf numFmtId="0" fontId="11" fillId="0" borderId="0" xfId="0" applyFont="1" applyFill="1" applyBorder="1" applyAlignment="1">
      <alignment horizontal="left" vertical="center"/>
    </xf>
    <xf numFmtId="2" fontId="11" fillId="0" borderId="0" xfId="0" applyNumberFormat="1" applyFont="1" applyAlignment="1">
      <alignment horizontal="right"/>
    </xf>
    <xf numFmtId="2" fontId="11" fillId="0" borderId="0" xfId="0" applyNumberFormat="1" applyFont="1" applyFill="1" applyBorder="1" applyAlignment="1">
      <alignment horizontal="right" vertical="center"/>
    </xf>
    <xf numFmtId="2" fontId="0" fillId="0" borderId="0" xfId="0" applyNumberFormat="1" applyAlignment="1">
      <alignment horizontal="right"/>
    </xf>
    <xf numFmtId="2" fontId="16" fillId="0" borderId="0" xfId="4" applyNumberFormat="1"/>
    <xf numFmtId="2" fontId="16" fillId="0" borderId="0" xfId="4" applyNumberFormat="1" applyAlignment="1">
      <alignment vertical="center"/>
    </xf>
    <xf numFmtId="2" fontId="16" fillId="0" borderId="0" xfId="0" applyNumberFormat="1" applyFont="1" applyAlignment="1">
      <alignment vertical="top" wrapText="1"/>
    </xf>
    <xf numFmtId="0" fontId="67" fillId="0" borderId="18" xfId="0" applyFont="1" applyBorder="1" applyAlignment="1" applyProtection="1">
      <alignment horizontal="right" vertical="top" wrapText="1" readingOrder="1"/>
      <protection locked="0"/>
    </xf>
    <xf numFmtId="0" fontId="67" fillId="0" borderId="19" xfId="0" applyFont="1" applyBorder="1" applyAlignment="1" applyProtection="1">
      <alignment vertical="top" wrapText="1" readingOrder="1"/>
      <protection locked="0"/>
    </xf>
    <xf numFmtId="2" fontId="16" fillId="0" borderId="2" xfId="0" applyNumberFormat="1" applyFont="1" applyBorder="1" applyAlignment="1">
      <alignment horizontal="right"/>
    </xf>
    <xf numFmtId="2" fontId="11" fillId="5" borderId="2" xfId="0" applyNumberFormat="1" applyFont="1" applyFill="1" applyBorder="1" applyAlignment="1">
      <alignment horizontal="right"/>
    </xf>
    <xf numFmtId="1" fontId="16" fillId="0" borderId="0" xfId="0" applyNumberFormat="1" applyFont="1"/>
    <xf numFmtId="2" fontId="64" fillId="0" borderId="2" xfId="0" applyNumberFormat="1" applyFont="1" applyBorder="1" applyAlignment="1">
      <alignment horizontal="right"/>
    </xf>
    <xf numFmtId="2" fontId="64" fillId="0" borderId="2" xfId="0" applyNumberFormat="1" applyFont="1" applyFill="1" applyBorder="1" applyAlignment="1">
      <alignment vertical="top" wrapText="1"/>
    </xf>
    <xf numFmtId="2" fontId="64" fillId="0" borderId="2" xfId="0" applyNumberFormat="1" applyFont="1" applyBorder="1" applyAlignment="1">
      <alignment horizontal="right" vertical="top"/>
    </xf>
    <xf numFmtId="43" fontId="11" fillId="5" borderId="2" xfId="0" applyNumberFormat="1" applyFont="1" applyFill="1" applyBorder="1" applyAlignment="1">
      <alignment vertical="center"/>
    </xf>
    <xf numFmtId="1" fontId="40" fillId="0" borderId="2" xfId="0" applyNumberFormat="1" applyFont="1" applyBorder="1" applyAlignment="1">
      <alignment horizontal="right" vertical="top" wrapText="1"/>
    </xf>
    <xf numFmtId="1" fontId="40" fillId="0" borderId="2" xfId="0" applyNumberFormat="1" applyFont="1" applyFill="1" applyBorder="1" applyAlignment="1">
      <alignment horizontal="right" vertical="top" wrapText="1"/>
    </xf>
    <xf numFmtId="1" fontId="16" fillId="0" borderId="2" xfId="1" applyNumberFormat="1" applyFont="1" applyBorder="1" applyAlignment="1">
      <alignment horizontal="right"/>
    </xf>
    <xf numFmtId="0" fontId="40" fillId="0" borderId="2" xfId="0" quotePrefix="1" applyFont="1" applyFill="1" applyBorder="1" applyAlignment="1">
      <alignment horizontal="right" vertical="center" wrapText="1"/>
    </xf>
    <xf numFmtId="0" fontId="0" fillId="0" borderId="2" xfId="0" applyFill="1" applyBorder="1" applyAlignment="1">
      <alignment vertical="center"/>
    </xf>
    <xf numFmtId="0" fontId="11" fillId="4" borderId="2" xfId="0" applyFont="1" applyFill="1" applyBorder="1" applyAlignment="1">
      <alignment horizontal="center" vertical="top" wrapText="1"/>
    </xf>
    <xf numFmtId="0" fontId="55" fillId="0" borderId="2" xfId="0" applyFont="1" applyBorder="1" applyAlignment="1">
      <alignment horizontal="right" vertical="center" wrapText="1"/>
    </xf>
    <xf numFmtId="0" fontId="9" fillId="0" borderId="2" xfId="0" applyFont="1" applyBorder="1" applyAlignment="1">
      <alignment horizontal="right"/>
    </xf>
    <xf numFmtId="0" fontId="11" fillId="5" borderId="2" xfId="0" applyFont="1" applyFill="1" applyBorder="1" applyAlignment="1">
      <alignment horizontal="right"/>
    </xf>
    <xf numFmtId="0" fontId="40" fillId="0" borderId="3" xfId="0" applyFont="1" applyBorder="1" applyAlignment="1">
      <alignment horizontal="right" wrapText="1"/>
    </xf>
    <xf numFmtId="0" fontId="40" fillId="0" borderId="2" xfId="0" quotePrefix="1" applyFont="1" applyBorder="1" applyAlignment="1">
      <alignment horizontal="right" wrapText="1"/>
    </xf>
    <xf numFmtId="0" fontId="16" fillId="5" borderId="2" xfId="0" applyFont="1" applyFill="1" applyBorder="1" applyAlignment="1">
      <alignment horizontal="right"/>
    </xf>
    <xf numFmtId="2" fontId="64" fillId="0" borderId="2" xfId="3" applyNumberFormat="1" applyFont="1" applyBorder="1" applyAlignment="1">
      <alignment horizontal="right" vertical="center"/>
    </xf>
    <xf numFmtId="0" fontId="16" fillId="7" borderId="2" xfId="3" applyFill="1" applyBorder="1" applyAlignment="1">
      <alignment horizontal="right"/>
    </xf>
    <xf numFmtId="0" fontId="26" fillId="7" borderId="2" xfId="3" applyFont="1" applyFill="1" applyBorder="1" applyAlignment="1">
      <alignment horizontal="center" vertical="top" wrapText="1"/>
    </xf>
    <xf numFmtId="0" fontId="26" fillId="7" borderId="2" xfId="3" applyFont="1" applyFill="1" applyBorder="1" applyAlignment="1">
      <alignment horizontal="center"/>
    </xf>
    <xf numFmtId="0" fontId="11" fillId="7" borderId="2" xfId="3" applyFont="1" applyFill="1" applyBorder="1"/>
    <xf numFmtId="0" fontId="22" fillId="0" borderId="2" xfId="4" applyFont="1" applyFill="1" applyBorder="1" applyAlignment="1">
      <alignment horizontal="center" vertical="center" wrapText="1"/>
    </xf>
    <xf numFmtId="0" fontId="16" fillId="0" borderId="2" xfId="0" applyFont="1" applyFill="1" applyBorder="1" applyAlignment="1">
      <alignment horizontal="center" vertical="center" wrapText="1"/>
    </xf>
    <xf numFmtId="0" fontId="16" fillId="0" borderId="2" xfId="0" applyFont="1" applyFill="1" applyBorder="1" applyAlignment="1">
      <alignment horizontal="left" vertical="center" wrapText="1"/>
    </xf>
    <xf numFmtId="0" fontId="40" fillId="0" borderId="3" xfId="0" applyFont="1" applyFill="1" applyBorder="1" applyAlignment="1">
      <alignment horizontal="right" wrapText="1"/>
    </xf>
    <xf numFmtId="2" fontId="11" fillId="5" borderId="2" xfId="0" applyNumberFormat="1" applyFont="1" applyFill="1" applyBorder="1" applyAlignment="1">
      <alignment horizontal="right"/>
    </xf>
    <xf numFmtId="0" fontId="94" fillId="2" borderId="2" xfId="2" applyNumberFormat="1" applyFont="1" applyFill="1" applyBorder="1" applyAlignment="1">
      <alignment horizontal="right" vertical="center" wrapText="1"/>
    </xf>
    <xf numFmtId="2" fontId="40" fillId="0" borderId="0" xfId="0" applyNumberFormat="1" applyFont="1" applyFill="1" applyBorder="1" applyAlignment="1">
      <alignment horizontal="right" wrapText="1"/>
    </xf>
    <xf numFmtId="0" fontId="16" fillId="0" borderId="5" xfId="0" applyFont="1" applyFill="1" applyBorder="1" applyAlignment="1">
      <alignment horizontal="right"/>
    </xf>
    <xf numFmtId="0" fontId="11" fillId="5" borderId="2" xfId="0" applyFont="1" applyFill="1" applyBorder="1" applyAlignment="1">
      <alignment horizontal="center"/>
    </xf>
    <xf numFmtId="0" fontId="41" fillId="0" borderId="0" xfId="0" applyFont="1" applyFill="1" applyBorder="1" applyAlignment="1"/>
    <xf numFmtId="0" fontId="41" fillId="0" borderId="1" xfId="0" applyFont="1" applyFill="1" applyBorder="1" applyAlignment="1">
      <alignment vertical="center" wrapText="1"/>
    </xf>
    <xf numFmtId="0" fontId="42" fillId="0" borderId="2" xfId="0" quotePrefix="1" applyFont="1" applyFill="1" applyBorder="1" applyAlignment="1">
      <alignment horizontal="center" vertical="top" wrapText="1"/>
    </xf>
    <xf numFmtId="0" fontId="40" fillId="0" borderId="2" xfId="0" quotePrefix="1" applyFont="1" applyFill="1" applyBorder="1" applyAlignment="1">
      <alignment horizontal="center" vertical="top" wrapText="1"/>
    </xf>
    <xf numFmtId="1" fontId="40" fillId="0" borderId="2" xfId="0" quotePrefix="1" applyNumberFormat="1" applyFont="1" applyFill="1" applyBorder="1" applyAlignment="1">
      <alignment horizontal="right" vertical="top" wrapText="1"/>
    </xf>
    <xf numFmtId="0" fontId="11" fillId="0" borderId="2" xfId="0" applyFont="1" applyFill="1" applyBorder="1"/>
    <xf numFmtId="1" fontId="11" fillId="0" borderId="2" xfId="0" applyNumberFormat="1" applyFont="1" applyFill="1" applyBorder="1" applyAlignment="1">
      <alignment horizontal="right"/>
    </xf>
    <xf numFmtId="0" fontId="50" fillId="0" borderId="0" xfId="0" applyFont="1" applyFill="1" applyAlignment="1">
      <alignment horizontal="center"/>
    </xf>
    <xf numFmtId="0" fontId="11" fillId="5" borderId="2" xfId="2" applyFont="1" applyFill="1" applyBorder="1" applyAlignment="1">
      <alignment horizontal="center" vertical="top" wrapText="1"/>
    </xf>
    <xf numFmtId="0" fontId="11" fillId="5" borderId="2" xfId="2" applyFont="1" applyFill="1" applyBorder="1" applyAlignment="1">
      <alignment horizontal="center" vertical="center"/>
    </xf>
    <xf numFmtId="0" fontId="16" fillId="0" borderId="2" xfId="0" applyFont="1" applyBorder="1" applyAlignment="1">
      <alignment vertical="center"/>
    </xf>
    <xf numFmtId="0" fontId="16" fillId="0" borderId="2" xfId="2" applyBorder="1" applyAlignment="1">
      <alignment horizontal="right" vertical="center" wrapText="1"/>
    </xf>
    <xf numFmtId="0" fontId="16" fillId="0" borderId="2" xfId="2" applyFont="1" applyFill="1" applyBorder="1" applyAlignment="1">
      <alignment horizontal="right" vertical="center"/>
    </xf>
    <xf numFmtId="0" fontId="16" fillId="0" borderId="2" xfId="2" applyBorder="1" applyAlignment="1">
      <alignment vertical="center"/>
    </xf>
    <xf numFmtId="0" fontId="16" fillId="0" borderId="2" xfId="2" applyFill="1" applyBorder="1" applyAlignment="1">
      <alignment vertical="center"/>
    </xf>
    <xf numFmtId="0" fontId="16" fillId="0" borderId="2" xfId="2" applyFont="1" applyBorder="1" applyAlignment="1">
      <alignment horizontal="left" vertical="center"/>
    </xf>
    <xf numFmtId="0" fontId="16" fillId="0" borderId="2" xfId="0" applyFont="1" applyBorder="1" applyAlignment="1">
      <alignment horizontal="center" vertical="center"/>
    </xf>
    <xf numFmtId="1" fontId="16" fillId="0" borderId="0" xfId="0" applyNumberFormat="1" applyFont="1" applyBorder="1"/>
    <xf numFmtId="1" fontId="11" fillId="0" borderId="0" xfId="0" applyNumberFormat="1" applyFont="1"/>
    <xf numFmtId="1" fontId="11" fillId="0" borderId="0" xfId="0" applyNumberFormat="1" applyFont="1" applyAlignment="1">
      <alignment vertical="top" wrapText="1"/>
    </xf>
    <xf numFmtId="2" fontId="0" fillId="2" borderId="2" xfId="0" applyNumberFormat="1" applyFill="1" applyBorder="1" applyAlignment="1">
      <alignment horizontal="right"/>
    </xf>
    <xf numFmtId="2" fontId="22" fillId="2" borderId="2" xfId="0" applyNumberFormat="1" applyFont="1" applyFill="1" applyBorder="1" applyAlignment="1">
      <alignment horizontal="right"/>
    </xf>
    <xf numFmtId="0" fontId="11" fillId="5" borderId="2" xfId="0" applyFont="1" applyFill="1" applyBorder="1" applyAlignment="1">
      <alignment horizontal="right"/>
    </xf>
    <xf numFmtId="0" fontId="11" fillId="0" borderId="0" xfId="0" applyFont="1" applyAlignment="1">
      <alignment vertical="top" wrapText="1"/>
    </xf>
    <xf numFmtId="0" fontId="11" fillId="5" borderId="2" xfId="0" applyFont="1" applyFill="1" applyBorder="1" applyAlignment="1">
      <alignment horizontal="center" vertical="top" wrapText="1"/>
    </xf>
    <xf numFmtId="0" fontId="16" fillId="0" borderId="0" xfId="0" applyFont="1"/>
    <xf numFmtId="0" fontId="11" fillId="0" borderId="0" xfId="0" applyFont="1" applyFill="1"/>
    <xf numFmtId="2" fontId="22" fillId="0" borderId="2" xfId="4" applyNumberFormat="1" applyFont="1" applyFill="1" applyBorder="1" applyAlignment="1">
      <alignment horizontal="center" vertical="center" wrapText="1"/>
    </xf>
    <xf numFmtId="0" fontId="11" fillId="0" borderId="0" xfId="0" applyFont="1" applyFill="1" applyBorder="1"/>
    <xf numFmtId="0" fontId="16" fillId="0" borderId="2" xfId="1" applyFont="1" applyFill="1" applyBorder="1" applyAlignment="1">
      <alignment vertical="top" wrapText="1"/>
    </xf>
    <xf numFmtId="0" fontId="11" fillId="0" borderId="0" xfId="0" applyFont="1" applyFill="1" applyAlignment="1"/>
    <xf numFmtId="0" fontId="11" fillId="0" borderId="0" xfId="0" applyFont="1" applyFill="1" applyBorder="1" applyAlignment="1">
      <alignment horizontal="left"/>
    </xf>
    <xf numFmtId="0" fontId="11" fillId="0" borderId="0" xfId="0" applyFont="1" applyFill="1" applyBorder="1" applyAlignment="1">
      <alignment horizontal="center" vertical="top" wrapText="1"/>
    </xf>
    <xf numFmtId="0" fontId="94" fillId="0" borderId="2" xfId="2" applyNumberFormat="1" applyFont="1" applyFill="1" applyBorder="1" applyAlignment="1">
      <alignment horizontal="right" vertical="center" wrapText="1"/>
    </xf>
    <xf numFmtId="0" fontId="16" fillId="0" borderId="0" xfId="4" applyBorder="1"/>
    <xf numFmtId="2" fontId="16" fillId="0" borderId="0" xfId="4" applyNumberFormat="1" applyBorder="1"/>
    <xf numFmtId="2" fontId="15" fillId="0" borderId="0" xfId="2" applyNumberFormat="1" applyFont="1" applyBorder="1"/>
    <xf numFmtId="2" fontId="22" fillId="0" borderId="0" xfId="4" applyNumberFormat="1" applyFont="1" applyBorder="1" applyAlignment="1">
      <alignment horizontal="center" vertical="center" wrapText="1"/>
    </xf>
    <xf numFmtId="2" fontId="16" fillId="0" borderId="0" xfId="4" applyNumberFormat="1" applyBorder="1" applyAlignment="1">
      <alignment vertical="center"/>
    </xf>
    <xf numFmtId="0" fontId="98" fillId="0" borderId="0" xfId="4" applyFont="1"/>
    <xf numFmtId="0" fontId="11" fillId="0" borderId="2" xfId="0" applyFont="1" applyBorder="1" applyAlignment="1">
      <alignment horizontal="center" vertical="center"/>
    </xf>
    <xf numFmtId="2" fontId="64" fillId="0" borderId="2" xfId="0" applyNumberFormat="1" applyFont="1" applyBorder="1" applyAlignment="1">
      <alignment horizontal="right" vertical="center" wrapText="1"/>
    </xf>
    <xf numFmtId="2" fontId="68" fillId="3" borderId="0" xfId="0" applyNumberFormat="1" applyFont="1" applyFill="1"/>
    <xf numFmtId="0" fontId="68" fillId="3" borderId="0" xfId="0" applyFont="1" applyFill="1"/>
    <xf numFmtId="0" fontId="64" fillId="0" borderId="2" xfId="0" applyFont="1" applyBorder="1" applyAlignment="1">
      <alignment horizontal="left"/>
    </xf>
    <xf numFmtId="2" fontId="16" fillId="0" borderId="2" xfId="0" applyNumberFormat="1" applyFont="1" applyFill="1" applyBorder="1" applyAlignment="1">
      <alignment horizontal="right" vertical="center" wrapText="1"/>
    </xf>
    <xf numFmtId="2" fontId="0" fillId="0" borderId="2" xfId="0" applyNumberFormat="1" applyFill="1" applyBorder="1" applyAlignment="1">
      <alignment horizontal="right" vertical="center"/>
    </xf>
    <xf numFmtId="0" fontId="0" fillId="0" borderId="2" xfId="0" applyFill="1" applyBorder="1" applyAlignment="1">
      <alignment horizontal="right"/>
    </xf>
    <xf numFmtId="2" fontId="16" fillId="0" borderId="2" xfId="0" applyNumberFormat="1" applyFont="1" applyFill="1" applyBorder="1" applyAlignment="1">
      <alignment vertical="center" wrapText="1"/>
    </xf>
    <xf numFmtId="2" fontId="0" fillId="0" borderId="2" xfId="0" applyNumberFormat="1" applyFill="1" applyBorder="1" applyAlignment="1">
      <alignment vertical="center"/>
    </xf>
    <xf numFmtId="0" fontId="98" fillId="0" borderId="0" xfId="0" applyFont="1"/>
    <xf numFmtId="0" fontId="33" fillId="0" borderId="0" xfId="0" applyFont="1" applyAlignment="1">
      <alignment horizontal="left" vertical="center" wrapText="1"/>
    </xf>
    <xf numFmtId="0" fontId="11" fillId="4" borderId="2" xfId="1" applyFont="1" applyFill="1" applyBorder="1" applyAlignment="1">
      <alignment horizontal="center" vertical="top" wrapText="1"/>
    </xf>
    <xf numFmtId="2" fontId="16" fillId="0" borderId="2" xfId="3" applyNumberFormat="1" applyFont="1" applyBorder="1" applyAlignment="1">
      <alignment horizontal="right" vertical="center"/>
    </xf>
    <xf numFmtId="2" fontId="100" fillId="0" borderId="2" xfId="0" applyNumberFormat="1" applyFont="1" applyBorder="1" applyAlignment="1">
      <alignment horizontal="right" vertical="top" wrapText="1"/>
    </xf>
    <xf numFmtId="0" fontId="11" fillId="5" borderId="2" xfId="0" applyFont="1" applyFill="1" applyBorder="1" applyAlignment="1">
      <alignment horizontal="right" vertical="top" wrapText="1"/>
    </xf>
    <xf numFmtId="0" fontId="11" fillId="5" borderId="5" xfId="0" applyFont="1" applyFill="1" applyBorder="1" applyAlignment="1">
      <alignment horizontal="right"/>
    </xf>
    <xf numFmtId="0" fontId="16" fillId="0" borderId="0" xfId="1" applyFont="1" applyFill="1"/>
    <xf numFmtId="0" fontId="14" fillId="0" borderId="0" xfId="1" applyFont="1" applyFill="1" applyAlignment="1">
      <alignment horizontal="center"/>
    </xf>
    <xf numFmtId="2" fontId="16" fillId="0" borderId="2" xfId="1" applyNumberFormat="1" applyFont="1" applyFill="1" applyBorder="1" applyAlignment="1">
      <alignment horizontal="right" vertical="center" wrapText="1"/>
    </xf>
    <xf numFmtId="0" fontId="16" fillId="0" borderId="0" xfId="0" applyFont="1"/>
    <xf numFmtId="0" fontId="16" fillId="0" borderId="2" xfId="0" applyFont="1" applyBorder="1" applyAlignment="1">
      <alignment horizontal="center" vertical="center" wrapText="1"/>
    </xf>
    <xf numFmtId="0" fontId="16" fillId="0" borderId="2" xfId="0" applyFont="1" applyFill="1" applyBorder="1" applyAlignment="1">
      <alignment horizontal="left" vertical="top" wrapText="1"/>
    </xf>
    <xf numFmtId="0" fontId="19" fillId="0" borderId="0" xfId="0" applyFont="1" applyFill="1"/>
    <xf numFmtId="0" fontId="11" fillId="0" borderId="0" xfId="7" applyFont="1" applyAlignment="1">
      <alignment vertical="top" wrapText="1"/>
    </xf>
    <xf numFmtId="0" fontId="11" fillId="4" borderId="2" xfId="0" applyFont="1" applyFill="1" applyBorder="1" applyAlignment="1">
      <alignment horizontal="center" vertical="top" wrapText="1"/>
    </xf>
    <xf numFmtId="0" fontId="11" fillId="4" borderId="1" xfId="0" applyFont="1" applyFill="1" applyBorder="1" applyAlignment="1">
      <alignment horizontal="center" vertical="top" wrapText="1"/>
    </xf>
    <xf numFmtId="0" fontId="16" fillId="0" borderId="2" xfId="0" applyFont="1" applyBorder="1" applyAlignment="1">
      <alignment horizontal="center" vertical="center" wrapText="1"/>
    </xf>
    <xf numFmtId="0" fontId="41" fillId="4" borderId="2" xfId="0" applyFont="1" applyFill="1" applyBorder="1" applyAlignment="1">
      <alignment horizontal="center" vertical="top" wrapText="1"/>
    </xf>
    <xf numFmtId="0" fontId="16" fillId="0" borderId="0" xfId="2" applyFont="1"/>
    <xf numFmtId="0" fontId="11" fillId="0" borderId="0" xfId="8" applyFont="1"/>
    <xf numFmtId="0" fontId="11" fillId="0" borderId="0" xfId="8" applyFont="1" applyAlignment="1">
      <alignment horizontal="center" vertical="top" wrapText="1"/>
    </xf>
    <xf numFmtId="0" fontId="0" fillId="9" borderId="2" xfId="0" applyFill="1" applyBorder="1"/>
    <xf numFmtId="0" fontId="11" fillId="9" borderId="2" xfId="0" applyFont="1" applyFill="1" applyBorder="1"/>
    <xf numFmtId="0" fontId="21" fillId="0" borderId="0" xfId="2" applyFont="1" applyAlignment="1"/>
    <xf numFmtId="0" fontId="15" fillId="0" borderId="0" xfId="2" applyFont="1" applyAlignment="1"/>
    <xf numFmtId="0" fontId="12" fillId="0" borderId="0" xfId="2" applyFont="1" applyAlignment="1">
      <alignment horizontal="right"/>
    </xf>
    <xf numFmtId="0" fontId="5" fillId="0" borderId="0" xfId="8"/>
    <xf numFmtId="0" fontId="14" fillId="0" borderId="0" xfId="2" applyFont="1" applyAlignment="1"/>
    <xf numFmtId="0" fontId="5" fillId="0" borderId="0" xfId="8" applyAlignment="1">
      <alignment horizontal="left"/>
    </xf>
    <xf numFmtId="0" fontId="27" fillId="0" borderId="0" xfId="8" applyFont="1"/>
    <xf numFmtId="0" fontId="27" fillId="0" borderId="0" xfId="8" applyFont="1" applyBorder="1" applyAlignment="1">
      <alignment horizontal="left"/>
    </xf>
    <xf numFmtId="0" fontId="5" fillId="0" borderId="0" xfId="8" applyBorder="1" applyAlignment="1">
      <alignment horizontal="center"/>
    </xf>
    <xf numFmtId="0" fontId="27" fillId="0" borderId="0" xfId="8" applyFont="1" applyAlignment="1">
      <alignment horizontal="center"/>
    </xf>
    <xf numFmtId="0" fontId="32" fillId="0" borderId="0" xfId="8" applyFont="1" applyAlignment="1">
      <alignment horizontal="center"/>
    </xf>
    <xf numFmtId="0" fontId="5" fillId="0" borderId="2" xfId="8" applyBorder="1"/>
    <xf numFmtId="0" fontId="5" fillId="0" borderId="0" xfId="8" applyBorder="1"/>
    <xf numFmtId="0" fontId="29" fillId="4" borderId="2" xfId="8" applyFont="1" applyFill="1" applyBorder="1" applyAlignment="1">
      <alignment horizontal="center" vertical="top" wrapText="1"/>
    </xf>
    <xf numFmtId="0" fontId="26" fillId="4" borderId="3" xfId="2" applyFont="1" applyFill="1" applyBorder="1" applyAlignment="1">
      <alignment horizontal="center" vertical="top" wrapText="1"/>
    </xf>
    <xf numFmtId="0" fontId="35" fillId="4" borderId="3" xfId="8" applyFont="1" applyFill="1" applyBorder="1" applyAlignment="1">
      <alignment horizontal="center" vertical="top" wrapText="1"/>
    </xf>
    <xf numFmtId="0" fontId="49" fillId="5" borderId="2" xfId="8" applyFont="1" applyFill="1" applyBorder="1" applyAlignment="1">
      <alignment horizontal="center"/>
    </xf>
    <xf numFmtId="0" fontId="30" fillId="0" borderId="0" xfId="8" applyFont="1" applyAlignment="1">
      <alignment horizontal="left"/>
    </xf>
    <xf numFmtId="0" fontId="49" fillId="0" borderId="0" xfId="8" applyFont="1" applyBorder="1"/>
    <xf numFmtId="0" fontId="82" fillId="0" borderId="0" xfId="0" applyFont="1" applyAlignment="1"/>
    <xf numFmtId="0" fontId="49" fillId="5" borderId="2" xfId="8" applyFont="1" applyFill="1" applyBorder="1"/>
    <xf numFmtId="0" fontId="30" fillId="4" borderId="2" xfId="8" applyFont="1" applyFill="1" applyBorder="1" applyAlignment="1">
      <alignment horizontal="center" vertical="center" wrapText="1"/>
    </xf>
    <xf numFmtId="0" fontId="26" fillId="4" borderId="2" xfId="2" applyFont="1" applyFill="1" applyBorder="1" applyAlignment="1">
      <alignment horizontal="center" vertical="top" wrapText="1"/>
    </xf>
    <xf numFmtId="0" fontId="35" fillId="4" borderId="2" xfId="8" applyFont="1" applyFill="1" applyBorder="1" applyAlignment="1">
      <alignment horizontal="center" vertical="top" wrapText="1"/>
    </xf>
    <xf numFmtId="0" fontId="35" fillId="4" borderId="2" xfId="8" applyFont="1" applyFill="1" applyBorder="1" applyAlignment="1">
      <alignment horizontal="center"/>
    </xf>
    <xf numFmtId="0" fontId="68" fillId="0" borderId="0" xfId="4" applyFont="1"/>
    <xf numFmtId="2" fontId="11" fillId="0" borderId="0" xfId="2" applyNumberFormat="1" applyFont="1" applyBorder="1" applyAlignment="1">
      <alignment horizontal="right" vertical="center" wrapText="1"/>
    </xf>
    <xf numFmtId="2" fontId="11" fillId="0" borderId="0" xfId="4" applyNumberFormat="1" applyFont="1" applyAlignment="1">
      <alignment horizontal="right"/>
    </xf>
    <xf numFmtId="2" fontId="11" fillId="0" borderId="0" xfId="4" applyNumberFormat="1" applyFont="1" applyBorder="1" applyAlignment="1">
      <alignment horizontal="right"/>
    </xf>
    <xf numFmtId="2" fontId="68" fillId="0" borderId="0" xfId="4" applyNumberFormat="1" applyFont="1"/>
    <xf numFmtId="0" fontId="16" fillId="0" borderId="2" xfId="0" applyFont="1" applyBorder="1" applyAlignment="1">
      <alignment horizontal="center"/>
    </xf>
    <xf numFmtId="0" fontId="16" fillId="0" borderId="2" xfId="0" applyFont="1" applyBorder="1" applyAlignment="1">
      <alignment horizontal="center" vertical="center" wrapText="1"/>
    </xf>
    <xf numFmtId="0" fontId="12" fillId="0" borderId="0" xfId="2" applyFont="1" applyAlignment="1">
      <alignment horizontal="right"/>
    </xf>
    <xf numFmtId="0" fontId="16" fillId="0" borderId="0" xfId="2" applyFont="1"/>
    <xf numFmtId="0" fontId="67" fillId="0" borderId="3" xfId="8" applyFont="1" applyBorder="1" applyAlignment="1">
      <alignment horizontal="right" vertical="top" wrapText="1"/>
    </xf>
    <xf numFmtId="0" fontId="4" fillId="0" borderId="2" xfId="8" applyFont="1" applyBorder="1" applyAlignment="1">
      <alignment horizontal="right"/>
    </xf>
    <xf numFmtId="0" fontId="16" fillId="0" borderId="3" xfId="2" applyFont="1" applyBorder="1" applyAlignment="1">
      <alignment horizontal="right" vertical="top" wrapText="1"/>
    </xf>
    <xf numFmtId="0" fontId="49" fillId="5" borderId="2" xfId="8" applyFont="1" applyFill="1" applyBorder="1" applyAlignment="1">
      <alignment horizontal="right"/>
    </xf>
    <xf numFmtId="2" fontId="16" fillId="0" borderId="3" xfId="2" applyNumberFormat="1" applyFont="1" applyBorder="1" applyAlignment="1">
      <alignment horizontal="right" vertical="top" wrapText="1"/>
    </xf>
    <xf numFmtId="2" fontId="67" fillId="0" borderId="3" xfId="8" applyNumberFormat="1" applyFont="1" applyBorder="1" applyAlignment="1">
      <alignment horizontal="right" vertical="top" wrapText="1"/>
    </xf>
    <xf numFmtId="0" fontId="49" fillId="5" borderId="2" xfId="8" applyFont="1" applyFill="1" applyBorder="1" applyAlignment="1"/>
    <xf numFmtId="2" fontId="49" fillId="5" borderId="2" xfId="8" applyNumberFormat="1" applyFont="1" applyFill="1" applyBorder="1" applyAlignment="1"/>
    <xf numFmtId="0" fontId="49" fillId="0" borderId="0" xfId="8" applyFont="1" applyAlignment="1"/>
    <xf numFmtId="2" fontId="49" fillId="5" borderId="2" xfId="8" applyNumberFormat="1" applyFont="1" applyFill="1" applyBorder="1" applyAlignment="1">
      <alignment horizontal="right"/>
    </xf>
    <xf numFmtId="0" fontId="16" fillId="0" borderId="0" xfId="0" applyFont="1"/>
    <xf numFmtId="0" fontId="41" fillId="4" borderId="2" xfId="0" applyFont="1" applyFill="1" applyBorder="1" applyAlignment="1">
      <alignment horizontal="center" vertical="top" wrapText="1"/>
    </xf>
    <xf numFmtId="0" fontId="11" fillId="5" borderId="2" xfId="0" applyFont="1" applyFill="1" applyBorder="1" applyAlignment="1">
      <alignment horizontal="center"/>
    </xf>
    <xf numFmtId="0" fontId="11" fillId="5" borderId="5" xfId="0" applyFont="1" applyFill="1" applyBorder="1" applyAlignment="1">
      <alignment horizontal="center"/>
    </xf>
    <xf numFmtId="0" fontId="67" fillId="0" borderId="2" xfId="8" applyFont="1" applyBorder="1" applyAlignment="1">
      <alignment horizontal="center" vertical="top" wrapText="1"/>
    </xf>
    <xf numFmtId="0" fontId="67" fillId="0" borderId="2" xfId="8" applyFont="1" applyBorder="1" applyAlignment="1">
      <alignment horizontal="center" wrapText="1"/>
    </xf>
    <xf numFmtId="0" fontId="28" fillId="0" borderId="2" xfId="8" applyFont="1" applyBorder="1" applyAlignment="1">
      <alignment horizontal="center" wrapText="1"/>
    </xf>
    <xf numFmtId="0" fontId="3" fillId="0" borderId="2" xfId="8" applyFont="1" applyBorder="1" applyAlignment="1">
      <alignment horizontal="center"/>
    </xf>
    <xf numFmtId="0" fontId="49" fillId="5" borderId="2" xfId="8" applyFont="1" applyFill="1" applyBorder="1" applyAlignment="1">
      <alignment horizontal="center" vertical="center"/>
    </xf>
    <xf numFmtId="2" fontId="67" fillId="0" borderId="2" xfId="8" applyNumberFormat="1" applyFont="1" applyBorder="1" applyAlignment="1">
      <alignment horizontal="right"/>
    </xf>
    <xf numFmtId="0" fontId="41" fillId="4" borderId="2" xfId="0" quotePrefix="1" applyFont="1" applyFill="1" applyBorder="1" applyAlignment="1">
      <alignment horizontal="center" vertical="top" wrapText="1"/>
    </xf>
    <xf numFmtId="0" fontId="11" fillId="9" borderId="2" xfId="0" applyFont="1" applyFill="1" applyBorder="1" applyAlignment="1">
      <alignment horizontal="center"/>
    </xf>
    <xf numFmtId="0" fontId="11" fillId="9" borderId="2" xfId="0" applyFont="1" applyFill="1" applyBorder="1" applyAlignment="1">
      <alignment horizontal="center" vertical="center"/>
    </xf>
    <xf numFmtId="0" fontId="3" fillId="0" borderId="2" xfId="0" applyFont="1" applyBorder="1" applyAlignment="1">
      <alignment horizontal="center"/>
    </xf>
    <xf numFmtId="1" fontId="40" fillId="2" borderId="2" xfId="0" applyNumberFormat="1" applyFont="1" applyFill="1" applyBorder="1" applyAlignment="1">
      <alignment horizontal="right" vertical="top" wrapText="1"/>
    </xf>
    <xf numFmtId="1" fontId="16" fillId="2" borderId="2" xfId="0" applyNumberFormat="1" applyFont="1" applyFill="1" applyBorder="1" applyAlignment="1">
      <alignment horizontal="right"/>
    </xf>
    <xf numFmtId="1" fontId="16" fillId="0" borderId="2" xfId="1" applyNumberFormat="1" applyFont="1" applyBorder="1" applyAlignment="1">
      <alignment horizontal="right" vertical="top" wrapText="1"/>
    </xf>
    <xf numFmtId="1" fontId="16" fillId="0" borderId="2" xfId="2" applyNumberFormat="1" applyFont="1" applyBorder="1" applyAlignment="1">
      <alignment horizontal="right" vertical="top" wrapText="1"/>
    </xf>
    <xf numFmtId="1" fontId="16" fillId="0" borderId="2" xfId="2" applyNumberFormat="1" applyFont="1" applyBorder="1" applyAlignment="1">
      <alignment horizontal="right"/>
    </xf>
    <xf numFmtId="1" fontId="11" fillId="5" borderId="2" xfId="2" applyNumberFormat="1" applyFont="1" applyFill="1" applyBorder="1"/>
    <xf numFmtId="0" fontId="16" fillId="2" borderId="2" xfId="0" applyFont="1" applyFill="1" applyBorder="1" applyAlignment="1">
      <alignment horizontal="center" vertical="center" wrapText="1"/>
    </xf>
    <xf numFmtId="0" fontId="16" fillId="2" borderId="5" xfId="0" applyFont="1" applyFill="1" applyBorder="1" applyAlignment="1">
      <alignment horizontal="center" vertical="center" wrapText="1"/>
    </xf>
    <xf numFmtId="0" fontId="97" fillId="0" borderId="2" xfId="0" quotePrefix="1" applyFont="1" applyBorder="1" applyAlignment="1">
      <alignment horizontal="right" vertical="top" wrapText="1"/>
    </xf>
    <xf numFmtId="2" fontId="41" fillId="5" borderId="2" xfId="0" quotePrefix="1" applyNumberFormat="1" applyFont="1" applyFill="1" applyBorder="1" applyAlignment="1">
      <alignment horizontal="right" vertical="top" wrapText="1"/>
    </xf>
    <xf numFmtId="0" fontId="50" fillId="0" borderId="0" xfId="8" applyFont="1"/>
    <xf numFmtId="2" fontId="16" fillId="0" borderId="0" xfId="0" applyNumberFormat="1" applyFont="1" applyFill="1" applyBorder="1"/>
    <xf numFmtId="2" fontId="28" fillId="0" borderId="0" xfId="1" applyNumberFormat="1" applyFont="1"/>
    <xf numFmtId="2" fontId="29" fillId="5" borderId="2" xfId="1" applyNumberFormat="1" applyFont="1" applyFill="1" applyBorder="1" applyAlignment="1">
      <alignment horizontal="right" vertical="center" wrapText="1"/>
    </xf>
    <xf numFmtId="2" fontId="16" fillId="7" borderId="2" xfId="3" applyNumberFormat="1" applyFont="1" applyFill="1" applyBorder="1" applyAlignment="1">
      <alignment horizontal="right" vertical="center"/>
    </xf>
    <xf numFmtId="0" fontId="16" fillId="2" borderId="2" xfId="0" applyFont="1" applyFill="1" applyBorder="1" applyAlignment="1">
      <alignment horizontal="right" vertical="center"/>
    </xf>
    <xf numFmtId="1" fontId="11" fillId="5" borderId="2" xfId="0" applyNumberFormat="1" applyFont="1" applyFill="1" applyBorder="1" applyAlignment="1">
      <alignment horizontal="right" vertical="center" wrapText="1"/>
    </xf>
    <xf numFmtId="0" fontId="11" fillId="4" borderId="2" xfId="0" applyFont="1" applyFill="1" applyBorder="1" applyAlignment="1">
      <alignment horizontal="center" vertical="top" wrapText="1"/>
    </xf>
    <xf numFmtId="2" fontId="11" fillId="0" borderId="0" xfId="0" applyNumberFormat="1" applyFont="1" applyAlignment="1">
      <alignment vertical="top" wrapText="1"/>
    </xf>
    <xf numFmtId="0" fontId="22" fillId="0" borderId="2" xfId="0" applyFont="1" applyFill="1" applyBorder="1" applyAlignment="1">
      <alignment vertical="center"/>
    </xf>
    <xf numFmtId="0" fontId="26" fillId="4" borderId="5" xfId="3" applyFont="1" applyFill="1" applyBorder="1" applyAlignment="1">
      <alignment horizontal="center" vertical="top" wrapText="1"/>
    </xf>
    <xf numFmtId="0" fontId="26" fillId="4" borderId="9" xfId="3" applyFont="1" applyFill="1" applyBorder="1" applyAlignment="1">
      <alignment horizontal="center" vertical="top" wrapText="1"/>
    </xf>
    <xf numFmtId="0" fontId="26" fillId="4" borderId="6" xfId="3" applyFont="1" applyFill="1" applyBorder="1" applyAlignment="1">
      <alignment horizontal="center" vertical="top" wrapText="1"/>
    </xf>
    <xf numFmtId="0" fontId="16" fillId="0" borderId="0" xfId="3" applyAlignment="1">
      <alignment horizontal="left"/>
    </xf>
    <xf numFmtId="2" fontId="16" fillId="0" borderId="2" xfId="0" applyNumberFormat="1" applyFont="1" applyFill="1" applyBorder="1"/>
    <xf numFmtId="0" fontId="11" fillId="2" borderId="2" xfId="0" applyFont="1" applyFill="1" applyBorder="1"/>
    <xf numFmtId="2" fontId="11" fillId="5" borderId="2" xfId="3" applyNumberFormat="1" applyFont="1" applyFill="1" applyBorder="1" applyAlignment="1">
      <alignment horizontal="right" vertical="center"/>
    </xf>
    <xf numFmtId="0" fontId="16" fillId="0" borderId="2" xfId="0" applyFont="1" applyBorder="1" applyAlignment="1">
      <alignment horizontal="center" vertical="center" wrapText="1"/>
    </xf>
    <xf numFmtId="2" fontId="19" fillId="0" borderId="0" xfId="0" applyNumberFormat="1" applyFont="1" applyBorder="1"/>
    <xf numFmtId="0" fontId="16" fillId="0" borderId="0" xfId="0" applyFont="1"/>
    <xf numFmtId="0" fontId="11" fillId="0" borderId="0" xfId="0" applyFont="1" applyAlignment="1">
      <alignment vertical="top" wrapText="1"/>
    </xf>
    <xf numFmtId="0" fontId="67" fillId="0" borderId="0" xfId="0" applyFont="1" applyFill="1" applyBorder="1" applyAlignment="1" applyProtection="1">
      <alignment vertical="top" wrapText="1" readingOrder="1"/>
      <protection locked="0"/>
    </xf>
    <xf numFmtId="1" fontId="16" fillId="2" borderId="2" xfId="0" applyNumberFormat="1" applyFont="1" applyFill="1" applyBorder="1" applyAlignment="1">
      <alignment horizontal="right" vertical="top" wrapText="1"/>
    </xf>
    <xf numFmtId="0" fontId="16" fillId="0" borderId="0" xfId="0" applyFont="1"/>
    <xf numFmtId="0" fontId="11" fillId="4" borderId="2" xfId="0" applyFont="1" applyFill="1" applyBorder="1" applyAlignment="1">
      <alignment horizontal="center" vertical="top" wrapText="1"/>
    </xf>
    <xf numFmtId="0" fontId="11" fillId="4" borderId="1" xfId="0" applyFont="1" applyFill="1" applyBorder="1" applyAlignment="1">
      <alignment horizontal="center" vertical="top" wrapText="1"/>
    </xf>
    <xf numFmtId="0" fontId="16" fillId="0" borderId="0" xfId="2" applyAlignment="1">
      <alignment horizontal="center"/>
    </xf>
    <xf numFmtId="0" fontId="31" fillId="4" borderId="2" xfId="1" applyFont="1" applyFill="1" applyBorder="1" applyAlignment="1">
      <alignment horizontal="center" vertical="top" wrapText="1"/>
    </xf>
    <xf numFmtId="0" fontId="50" fillId="0" borderId="0" xfId="2" applyFont="1" applyAlignment="1">
      <alignment horizontal="center"/>
    </xf>
    <xf numFmtId="0" fontId="40" fillId="0" borderId="0" xfId="2" applyFont="1"/>
    <xf numFmtId="0" fontId="41" fillId="0" borderId="0" xfId="2" applyFont="1"/>
    <xf numFmtId="0" fontId="16" fillId="0" borderId="2" xfId="2" applyBorder="1"/>
    <xf numFmtId="0" fontId="16" fillId="0" borderId="0" xfId="2" applyAlignment="1">
      <alignment horizontal="right"/>
    </xf>
    <xf numFmtId="0" fontId="16" fillId="0" borderId="2" xfId="2" applyBorder="1" applyAlignment="1">
      <alignment horizontal="center"/>
    </xf>
    <xf numFmtId="0" fontId="16" fillId="2" borderId="2" xfId="2" applyFill="1" applyBorder="1"/>
    <xf numFmtId="0" fontId="49" fillId="0" borderId="0" xfId="2" applyFont="1" applyAlignment="1">
      <alignment horizontal="center"/>
    </xf>
    <xf numFmtId="0" fontId="16" fillId="0" borderId="0" xfId="2" applyAlignment="1">
      <alignment vertical="center"/>
    </xf>
    <xf numFmtId="0" fontId="59" fillId="0" borderId="0" xfId="2" applyFont="1" applyAlignment="1">
      <alignment horizontal="left" vertical="center"/>
    </xf>
    <xf numFmtId="0" fontId="59" fillId="0" borderId="0" xfId="2" applyFont="1" applyAlignment="1">
      <alignment vertical="center"/>
    </xf>
    <xf numFmtId="0" fontId="11" fillId="0" borderId="0" xfId="10" applyFont="1"/>
    <xf numFmtId="0" fontId="11" fillId="0" borderId="0" xfId="10" applyFont="1" applyAlignment="1">
      <alignment horizontal="center"/>
    </xf>
    <xf numFmtId="0" fontId="65" fillId="6" borderId="2" xfId="2" applyFont="1" applyFill="1" applyBorder="1" applyAlignment="1">
      <alignment horizontal="center" vertical="center" wrapText="1"/>
    </xf>
    <xf numFmtId="0" fontId="11" fillId="6" borderId="2" xfId="2" applyFont="1" applyFill="1" applyBorder="1" applyAlignment="1">
      <alignment horizontal="center" vertical="center" wrapText="1"/>
    </xf>
    <xf numFmtId="0" fontId="16" fillId="5" borderId="2" xfId="2" applyFill="1" applyBorder="1"/>
    <xf numFmtId="0" fontId="16" fillId="5" borderId="0" xfId="2" applyFill="1"/>
    <xf numFmtId="0" fontId="107" fillId="6" borderId="2" xfId="2" applyFont="1" applyFill="1" applyBorder="1" applyAlignment="1">
      <alignment horizontal="center" vertical="center" wrapText="1"/>
    </xf>
    <xf numFmtId="2" fontId="16" fillId="0" borderId="2" xfId="0" applyNumberFormat="1" applyFont="1" applyBorder="1" applyAlignment="1">
      <alignment horizontal="right"/>
    </xf>
    <xf numFmtId="0" fontId="11" fillId="4" borderId="2" xfId="0" applyFont="1" applyFill="1" applyBorder="1" applyAlignment="1">
      <alignment horizontal="center" vertical="top" wrapText="1"/>
    </xf>
    <xf numFmtId="2" fontId="16" fillId="0" borderId="2" xfId="0" applyNumberFormat="1" applyFont="1" applyBorder="1" applyAlignment="1">
      <alignment horizontal="right"/>
    </xf>
    <xf numFmtId="2" fontId="16" fillId="0" borderId="2" xfId="0" applyNumberFormat="1" applyFont="1" applyBorder="1" applyAlignment="1">
      <alignment horizontal="right" vertical="center"/>
    </xf>
    <xf numFmtId="2" fontId="16" fillId="0" borderId="2" xfId="0" applyNumberFormat="1" applyFont="1" applyBorder="1" applyAlignment="1">
      <alignment horizontal="right"/>
    </xf>
    <xf numFmtId="2" fontId="16" fillId="0" borderId="2" xfId="0" applyNumberFormat="1" applyFont="1" applyBorder="1" applyAlignment="1">
      <alignment horizontal="right"/>
    </xf>
    <xf numFmtId="2" fontId="16" fillId="0" borderId="2" xfId="0" applyNumberFormat="1" applyFont="1" applyBorder="1" applyAlignment="1">
      <alignment horizontal="right" vertical="center"/>
    </xf>
    <xf numFmtId="0" fontId="0" fillId="3" borderId="0" xfId="0" applyFill="1"/>
    <xf numFmtId="2" fontId="16" fillId="0" borderId="0" xfId="0" applyNumberFormat="1" applyFont="1" applyFill="1" applyBorder="1" applyAlignment="1">
      <alignment horizontal="right"/>
    </xf>
    <xf numFmtId="0" fontId="68" fillId="0" borderId="0" xfId="0" applyFont="1" applyAlignment="1">
      <alignment horizontal="right"/>
    </xf>
    <xf numFmtId="0" fontId="109" fillId="3" borderId="0" xfId="0" applyFont="1" applyFill="1" applyBorder="1" applyAlignment="1">
      <alignment horizontal="center"/>
    </xf>
    <xf numFmtId="2" fontId="19" fillId="3" borderId="0" xfId="0" applyNumberFormat="1" applyFont="1" applyFill="1" applyBorder="1"/>
    <xf numFmtId="2" fontId="11" fillId="0" borderId="0" xfId="0" applyNumberFormat="1" applyFont="1" applyAlignment="1"/>
    <xf numFmtId="2" fontId="11" fillId="0" borderId="0" xfId="0" applyNumberFormat="1" applyFont="1" applyBorder="1" applyAlignment="1">
      <alignment horizontal="center"/>
    </xf>
    <xf numFmtId="1" fontId="67" fillId="0" borderId="18" xfId="0" applyNumberFormat="1" applyFont="1" applyFill="1" applyBorder="1" applyAlignment="1" applyProtection="1">
      <alignment horizontal="right" vertical="top" wrapText="1" readingOrder="1"/>
      <protection locked="0"/>
    </xf>
    <xf numFmtId="1" fontId="67" fillId="0" borderId="18" xfId="0" applyNumberFormat="1" applyFont="1" applyBorder="1" applyAlignment="1" applyProtection="1">
      <alignment horizontal="right" vertical="top" wrapText="1" readingOrder="1"/>
      <protection locked="0"/>
    </xf>
    <xf numFmtId="1" fontId="67" fillId="0" borderId="19" xfId="0" applyNumberFormat="1" applyFont="1" applyBorder="1" applyAlignment="1" applyProtection="1">
      <alignment vertical="top" wrapText="1" readingOrder="1"/>
      <protection locked="0"/>
    </xf>
    <xf numFmtId="0" fontId="15" fillId="0" borderId="0" xfId="0" applyFont="1" applyFill="1" applyAlignment="1">
      <alignment horizontal="center"/>
    </xf>
    <xf numFmtId="0" fontId="11" fillId="0" borderId="2" xfId="0" applyFont="1" applyFill="1" applyBorder="1" applyAlignment="1">
      <alignment vertical="center"/>
    </xf>
    <xf numFmtId="0" fontId="68" fillId="3" borderId="0" xfId="0" applyFont="1" applyFill="1" applyAlignment="1">
      <alignment horizontal="center"/>
    </xf>
    <xf numFmtId="0" fontId="11" fillId="0" borderId="0" xfId="1" applyFont="1" applyFill="1"/>
    <xf numFmtId="0" fontId="15" fillId="0" borderId="0" xfId="1" applyFont="1" applyFill="1"/>
    <xf numFmtId="0" fontId="11" fillId="0" borderId="0" xfId="7" applyFont="1" applyFill="1" applyAlignment="1">
      <alignment vertical="top" wrapText="1"/>
    </xf>
    <xf numFmtId="0" fontId="100" fillId="0" borderId="2" xfId="0" applyFont="1" applyBorder="1" applyAlignment="1">
      <alignment horizontal="center" vertical="center" wrapText="1"/>
    </xf>
    <xf numFmtId="165" fontId="16" fillId="0" borderId="0" xfId="4" applyNumberFormat="1"/>
    <xf numFmtId="165" fontId="0" fillId="0" borderId="0" xfId="0" applyNumberFormat="1" applyAlignment="1">
      <alignment horizontal="right"/>
    </xf>
    <xf numFmtId="2" fontId="16" fillId="10" borderId="2" xfId="3" applyNumberFormat="1" applyFill="1" applyBorder="1" applyAlignment="1">
      <alignment horizontal="right" vertical="center"/>
    </xf>
    <xf numFmtId="2" fontId="16" fillId="10" borderId="2" xfId="3" applyNumberFormat="1" applyFont="1" applyFill="1" applyBorder="1" applyAlignment="1">
      <alignment horizontal="right" vertical="center"/>
    </xf>
    <xf numFmtId="0" fontId="97" fillId="2" borderId="2" xfId="0" applyFont="1" applyFill="1" applyBorder="1" applyAlignment="1">
      <alignment horizontal="right" vertical="top" wrapText="1"/>
    </xf>
    <xf numFmtId="0" fontId="64" fillId="2" borderId="2" xfId="0" applyFont="1" applyFill="1" applyBorder="1" applyAlignment="1">
      <alignment horizontal="right"/>
    </xf>
    <xf numFmtId="0" fontId="64" fillId="0" borderId="2" xfId="1" applyFont="1" applyBorder="1" applyAlignment="1">
      <alignment horizontal="right" vertical="top" wrapText="1"/>
    </xf>
    <xf numFmtId="1" fontId="40" fillId="0" borderId="3" xfId="0" applyNumberFormat="1" applyFont="1" applyBorder="1" applyAlignment="1">
      <alignment horizontal="right" wrapText="1"/>
    </xf>
    <xf numFmtId="1" fontId="96" fillId="2" borderId="2" xfId="2" applyNumberFormat="1" applyFont="1" applyFill="1" applyBorder="1" applyAlignment="1">
      <alignment horizontal="right" vertical="center" wrapText="1"/>
    </xf>
    <xf numFmtId="164" fontId="40" fillId="0" borderId="3" xfId="0" applyNumberFormat="1" applyFont="1" applyBorder="1" applyAlignment="1">
      <alignment horizontal="right"/>
    </xf>
    <xf numFmtId="164" fontId="40" fillId="0" borderId="3" xfId="0" applyNumberFormat="1" applyFont="1" applyBorder="1" applyAlignment="1">
      <alignment horizontal="right" wrapText="1"/>
    </xf>
    <xf numFmtId="164" fontId="96" fillId="2" borderId="2" xfId="2" applyNumberFormat="1" applyFont="1" applyFill="1" applyBorder="1" applyAlignment="1">
      <alignment horizontal="right" vertical="center" wrapText="1"/>
    </xf>
    <xf numFmtId="164" fontId="11" fillId="5" borderId="2" xfId="0" applyNumberFormat="1" applyFont="1" applyFill="1" applyBorder="1" applyAlignment="1">
      <alignment horizontal="right"/>
    </xf>
    <xf numFmtId="0" fontId="16" fillId="0" borderId="2" xfId="2" applyFont="1" applyBorder="1" applyAlignment="1">
      <alignment vertical="center" wrapText="1"/>
    </xf>
    <xf numFmtId="0" fontId="0" fillId="0" borderId="0" xfId="0" applyAlignment="1"/>
    <xf numFmtId="0" fontId="16" fillId="0" borderId="2" xfId="0" applyFont="1" applyBorder="1" applyAlignment="1">
      <alignment horizontal="center" vertical="center" wrapText="1"/>
    </xf>
    <xf numFmtId="0" fontId="31" fillId="4" borderId="2" xfId="1" applyFont="1" applyFill="1" applyBorder="1" applyAlignment="1">
      <alignment horizontal="center" vertical="top" wrapText="1"/>
    </xf>
    <xf numFmtId="0" fontId="20" fillId="0" borderId="0" xfId="0" applyFont="1" applyFill="1" applyAlignment="1">
      <alignment horizontal="center"/>
    </xf>
    <xf numFmtId="0" fontId="28" fillId="0" borderId="0" xfId="1" applyFont="1" applyFill="1"/>
    <xf numFmtId="0" fontId="28" fillId="0" borderId="2" xfId="1" applyFont="1" applyFill="1" applyBorder="1" applyAlignment="1">
      <alignment wrapText="1"/>
    </xf>
    <xf numFmtId="0" fontId="11" fillId="4" borderId="2" xfId="0" applyFont="1" applyFill="1" applyBorder="1" applyAlignment="1">
      <alignment horizontal="center" vertical="top" wrapText="1"/>
    </xf>
    <xf numFmtId="2" fontId="40" fillId="0" borderId="0" xfId="0" applyNumberFormat="1" applyFont="1" applyFill="1" applyBorder="1" applyAlignment="1">
      <alignment horizontal="right" vertical="top" wrapText="1"/>
    </xf>
    <xf numFmtId="0" fontId="11" fillId="0" borderId="0" xfId="0" applyFont="1" applyFill="1" applyBorder="1" applyAlignment="1">
      <alignment horizontal="center" vertical="center" wrapText="1"/>
    </xf>
    <xf numFmtId="2" fontId="11" fillId="0" borderId="0" xfId="0" applyNumberFormat="1" applyFont="1" applyFill="1" applyBorder="1" applyAlignment="1">
      <alignment horizontal="center" vertical="center" wrapText="1"/>
    </xf>
    <xf numFmtId="0" fontId="16" fillId="0" borderId="0" xfId="0" applyFont="1" applyAlignment="1">
      <alignment wrapText="1"/>
    </xf>
    <xf numFmtId="0" fontId="104" fillId="0" borderId="0" xfId="0" applyFont="1" applyAlignment="1">
      <alignment vertical="center" wrapText="1"/>
    </xf>
    <xf numFmtId="1" fontId="50" fillId="0" borderId="0" xfId="0" applyNumberFormat="1" applyFont="1" applyFill="1" applyAlignment="1">
      <alignment horizontal="center"/>
    </xf>
    <xf numFmtId="1" fontId="11" fillId="0" borderId="0" xfId="1" applyNumberFormat="1" applyFont="1"/>
    <xf numFmtId="0" fontId="24" fillId="0" borderId="0" xfId="0" applyFont="1" applyAlignment="1">
      <alignment horizontal="center"/>
    </xf>
    <xf numFmtId="0" fontId="11" fillId="0" borderId="0" xfId="0" applyFont="1" applyAlignment="1">
      <alignment horizontal="left"/>
    </xf>
    <xf numFmtId="0" fontId="11" fillId="0" borderId="0" xfId="0" applyFont="1" applyAlignment="1">
      <alignment horizontal="center" vertical="top" wrapText="1"/>
    </xf>
    <xf numFmtId="2" fontId="16" fillId="0" borderId="2" xfId="0" applyNumberFormat="1" applyFont="1" applyBorder="1" applyAlignment="1">
      <alignment horizontal="right"/>
    </xf>
    <xf numFmtId="2" fontId="16" fillId="0" borderId="5" xfId="0" applyNumberFormat="1" applyFont="1" applyBorder="1" applyAlignment="1">
      <alignment horizontal="right"/>
    </xf>
    <xf numFmtId="2" fontId="16" fillId="0" borderId="6" xfId="0" applyNumberFormat="1" applyFont="1" applyBorder="1" applyAlignment="1">
      <alignment horizontal="right"/>
    </xf>
    <xf numFmtId="2" fontId="11" fillId="5" borderId="2" xfId="0" applyNumberFormat="1" applyFont="1" applyFill="1" applyBorder="1" applyAlignment="1">
      <alignment horizontal="right"/>
    </xf>
    <xf numFmtId="0" fontId="11" fillId="5" borderId="2" xfId="0" applyFont="1" applyFill="1" applyBorder="1" applyAlignment="1">
      <alignment horizontal="right"/>
    </xf>
    <xf numFmtId="43" fontId="11" fillId="5" borderId="2" xfId="0" applyNumberFormat="1" applyFont="1" applyFill="1" applyBorder="1" applyAlignment="1">
      <alignment horizontal="right"/>
    </xf>
    <xf numFmtId="0" fontId="16" fillId="0" borderId="0" xfId="0" applyFont="1" applyBorder="1" applyAlignment="1">
      <alignment horizontal="center"/>
    </xf>
    <xf numFmtId="0" fontId="11" fillId="4" borderId="5" xfId="0" applyFont="1" applyFill="1" applyBorder="1" applyAlignment="1">
      <alignment horizontal="center"/>
    </xf>
    <xf numFmtId="0" fontId="11" fillId="4" borderId="6" xfId="0" applyFont="1" applyFill="1" applyBorder="1" applyAlignment="1">
      <alignment horizontal="center"/>
    </xf>
    <xf numFmtId="0" fontId="11" fillId="0" borderId="5" xfId="0" applyFont="1" applyBorder="1" applyAlignment="1">
      <alignment horizontal="center"/>
    </xf>
    <xf numFmtId="0" fontId="11" fillId="0" borderId="6" xfId="0" applyFont="1" applyBorder="1" applyAlignment="1">
      <alignment horizontal="center"/>
    </xf>
    <xf numFmtId="0" fontId="11" fillId="0" borderId="0" xfId="0" applyFont="1" applyAlignment="1">
      <alignment horizontal="right" vertical="top" wrapText="1"/>
    </xf>
    <xf numFmtId="0" fontId="11" fillId="0" borderId="0" xfId="0" applyFont="1" applyAlignment="1">
      <alignment vertical="top" wrapText="1"/>
    </xf>
    <xf numFmtId="0" fontId="24" fillId="4" borderId="2" xfId="0" applyFont="1" applyFill="1" applyBorder="1" applyAlignment="1">
      <alignment horizontal="center"/>
    </xf>
    <xf numFmtId="0" fontId="24" fillId="4" borderId="2" xfId="0" applyFont="1" applyFill="1" applyBorder="1" applyAlignment="1">
      <alignment horizontal="center" wrapText="1"/>
    </xf>
    <xf numFmtId="0" fontId="24" fillId="0" borderId="0" xfId="0" applyFont="1" applyBorder="1" applyAlignment="1">
      <alignment horizontal="left" wrapText="1"/>
    </xf>
    <xf numFmtId="0" fontId="11" fillId="0" borderId="12" xfId="0" applyFont="1" applyBorder="1" applyAlignment="1">
      <alignment horizontal="center" vertical="center"/>
    </xf>
    <xf numFmtId="0" fontId="11" fillId="0" borderId="13" xfId="0" applyFont="1" applyBorder="1" applyAlignment="1">
      <alignment horizontal="center" vertical="center"/>
    </xf>
    <xf numFmtId="0" fontId="11" fillId="0" borderId="8" xfId="0" applyFont="1" applyBorder="1" applyAlignment="1">
      <alignment horizontal="center" vertical="center"/>
    </xf>
    <xf numFmtId="0" fontId="11" fillId="0" borderId="7" xfId="0" applyFont="1" applyBorder="1" applyAlignment="1">
      <alignment horizontal="center" vertical="center"/>
    </xf>
    <xf numFmtId="43" fontId="16" fillId="0" borderId="12" xfId="5" applyFont="1" applyBorder="1" applyAlignment="1">
      <alignment horizontal="center" vertical="center"/>
    </xf>
    <xf numFmtId="43" fontId="16" fillId="0" borderId="14" xfId="5" applyFont="1" applyBorder="1" applyAlignment="1">
      <alignment horizontal="center" vertical="center"/>
    </xf>
    <xf numFmtId="43" fontId="16" fillId="0" borderId="8" xfId="5" applyFont="1" applyBorder="1" applyAlignment="1">
      <alignment horizontal="center" vertical="center"/>
    </xf>
    <xf numFmtId="43" fontId="16" fillId="0" borderId="15" xfId="5" applyFont="1" applyBorder="1" applyAlignment="1">
      <alignment horizontal="center" vertical="center"/>
    </xf>
    <xf numFmtId="2" fontId="16" fillId="0" borderId="12" xfId="0" applyNumberFormat="1" applyFont="1" applyFill="1" applyBorder="1" applyAlignment="1">
      <alignment horizontal="right" vertical="center"/>
    </xf>
    <xf numFmtId="2" fontId="16" fillId="0" borderId="14" xfId="0" applyNumberFormat="1" applyFont="1" applyFill="1" applyBorder="1" applyAlignment="1">
      <alignment horizontal="right" vertical="center"/>
    </xf>
    <xf numFmtId="2" fontId="16" fillId="0" borderId="8" xfId="0" applyNumberFormat="1" applyFont="1" applyFill="1" applyBorder="1" applyAlignment="1">
      <alignment horizontal="right" vertical="center"/>
    </xf>
    <xf numFmtId="2" fontId="16" fillId="0" borderId="15" xfId="0" applyNumberFormat="1" applyFont="1" applyFill="1" applyBorder="1" applyAlignment="1">
      <alignment horizontal="right" vertical="center"/>
    </xf>
    <xf numFmtId="2" fontId="16" fillId="0" borderId="12" xfId="0" applyNumberFormat="1" applyFont="1" applyBorder="1" applyAlignment="1">
      <alignment horizontal="right" vertical="center"/>
    </xf>
    <xf numFmtId="2" fontId="16" fillId="0" borderId="14" xfId="0" applyNumberFormat="1" applyFont="1" applyBorder="1" applyAlignment="1">
      <alignment horizontal="right" vertical="center"/>
    </xf>
    <xf numFmtId="2" fontId="16" fillId="0" borderId="8" xfId="0" applyNumberFormat="1" applyFont="1" applyBorder="1" applyAlignment="1">
      <alignment horizontal="right" vertical="center"/>
    </xf>
    <xf numFmtId="2" fontId="16" fillId="0" borderId="15" xfId="0" applyNumberFormat="1" applyFont="1" applyBorder="1" applyAlignment="1">
      <alignment horizontal="right" vertical="center"/>
    </xf>
    <xf numFmtId="0" fontId="11" fillId="0" borderId="2" xfId="0" applyFont="1" applyBorder="1" applyAlignment="1">
      <alignment horizontal="center"/>
    </xf>
    <xf numFmtId="0" fontId="26" fillId="0" borderId="2" xfId="0" quotePrefix="1" applyFont="1" applyBorder="1" applyAlignment="1">
      <alignment horizontal="center" vertical="top" wrapText="1"/>
    </xf>
    <xf numFmtId="0" fontId="26" fillId="0" borderId="5" xfId="0" quotePrefix="1" applyFont="1" applyBorder="1" applyAlignment="1">
      <alignment horizontal="center" vertical="top" wrapText="1"/>
    </xf>
    <xf numFmtId="0" fontId="26" fillId="0" borderId="9" xfId="0" quotePrefix="1" applyFont="1" applyBorder="1" applyAlignment="1">
      <alignment horizontal="center" vertical="top" wrapText="1"/>
    </xf>
    <xf numFmtId="0" fontId="26" fillId="0" borderId="6" xfId="0" quotePrefix="1" applyFont="1" applyBorder="1" applyAlignment="1">
      <alignment horizontal="center" vertical="top" wrapText="1"/>
    </xf>
    <xf numFmtId="0" fontId="11" fillId="0" borderId="5" xfId="0" applyFont="1" applyBorder="1" applyAlignment="1">
      <alignment horizontal="left" vertical="top" wrapText="1"/>
    </xf>
    <xf numFmtId="0" fontId="11" fillId="0" borderId="9" xfId="0" applyFont="1" applyBorder="1" applyAlignment="1">
      <alignment horizontal="left" vertical="top" wrapText="1"/>
    </xf>
    <xf numFmtId="0" fontId="11" fillId="0" borderId="6" xfId="0" applyFont="1" applyBorder="1" applyAlignment="1">
      <alignment horizontal="left" vertical="top" wrapText="1"/>
    </xf>
    <xf numFmtId="0" fontId="11" fillId="4" borderId="2" xfId="0" applyFont="1" applyFill="1" applyBorder="1" applyAlignment="1">
      <alignment horizontal="center"/>
    </xf>
    <xf numFmtId="0" fontId="11" fillId="4" borderId="2" xfId="0" applyFont="1" applyFill="1" applyBorder="1" applyAlignment="1">
      <alignment horizontal="center" vertical="top" wrapText="1"/>
    </xf>
    <xf numFmtId="0" fontId="11" fillId="4" borderId="2" xfId="0" applyFont="1" applyFill="1" applyBorder="1" applyAlignment="1">
      <alignment horizontal="center" vertical="center"/>
    </xf>
    <xf numFmtId="0" fontId="11" fillId="5" borderId="2" xfId="0" applyFont="1" applyFill="1" applyBorder="1" applyAlignment="1">
      <alignment horizontal="center"/>
    </xf>
    <xf numFmtId="0" fontId="16" fillId="0" borderId="2" xfId="0" applyFont="1" applyBorder="1" applyAlignment="1">
      <alignment horizontal="center"/>
    </xf>
    <xf numFmtId="0" fontId="11" fillId="4" borderId="5" xfId="0" applyFont="1" applyFill="1" applyBorder="1" applyAlignment="1">
      <alignment horizontal="center" vertical="top" wrapText="1"/>
    </xf>
    <xf numFmtId="0" fontId="11" fillId="4" borderId="6" xfId="0" applyFont="1" applyFill="1" applyBorder="1" applyAlignment="1">
      <alignment horizontal="center" vertical="top" wrapText="1"/>
    </xf>
    <xf numFmtId="2" fontId="16" fillId="0" borderId="2" xfId="0" applyNumberFormat="1" applyFont="1" applyBorder="1" applyAlignment="1">
      <alignment horizontal="right" vertical="center"/>
    </xf>
    <xf numFmtId="0" fontId="11" fillId="0" borderId="5" xfId="0" applyFont="1" applyBorder="1" applyAlignment="1">
      <alignment horizontal="left"/>
    </xf>
    <xf numFmtId="0" fontId="11" fillId="0" borderId="9" xfId="0" applyFont="1" applyBorder="1" applyAlignment="1">
      <alignment horizontal="left"/>
    </xf>
    <xf numFmtId="0" fontId="11" fillId="0" borderId="6" xfId="0" applyFont="1" applyBorder="1" applyAlignment="1">
      <alignment horizontal="left"/>
    </xf>
    <xf numFmtId="0" fontId="11" fillId="0" borderId="0" xfId="0" applyFont="1" applyAlignment="1">
      <alignment horizontal="left" vertical="top" wrapText="1"/>
    </xf>
    <xf numFmtId="43" fontId="16" fillId="0" borderId="2" xfId="5" applyFont="1" applyBorder="1" applyAlignment="1">
      <alignment horizontal="center"/>
    </xf>
    <xf numFmtId="2" fontId="16" fillId="0" borderId="5" xfId="0" applyNumberFormat="1" applyFont="1" applyBorder="1" applyAlignment="1">
      <alignment horizontal="right" vertical="center"/>
    </xf>
    <xf numFmtId="2" fontId="16" fillId="0" borderId="6" xfId="0" applyNumberFormat="1" applyFont="1" applyBorder="1" applyAlignment="1">
      <alignment horizontal="right" vertical="center"/>
    </xf>
    <xf numFmtId="0" fontId="11" fillId="0" borderId="5" xfId="0" applyFont="1" applyBorder="1" applyAlignment="1">
      <alignment horizontal="center" vertical="center"/>
    </xf>
    <xf numFmtId="0" fontId="11" fillId="0" borderId="6" xfId="0" applyFont="1" applyBorder="1" applyAlignment="1">
      <alignment horizontal="center" vertical="center"/>
    </xf>
    <xf numFmtId="43" fontId="16" fillId="0" borderId="2" xfId="5" applyFont="1" applyBorder="1" applyAlignment="1">
      <alignment horizontal="center" vertical="center"/>
    </xf>
    <xf numFmtId="2" fontId="16" fillId="0" borderId="5" xfId="0" applyNumberFormat="1" applyFont="1" applyFill="1" applyBorder="1" applyAlignment="1">
      <alignment horizontal="right"/>
    </xf>
    <xf numFmtId="2" fontId="16" fillId="0" borderId="6" xfId="0" applyNumberFormat="1" applyFont="1" applyFill="1" applyBorder="1" applyAlignment="1">
      <alignment horizontal="right"/>
    </xf>
    <xf numFmtId="0" fontId="23" fillId="0" borderId="0" xfId="0" applyFont="1" applyAlignment="1">
      <alignment horizontal="right"/>
    </xf>
    <xf numFmtId="0" fontId="15" fillId="0" borderId="0" xfId="0" applyFont="1" applyAlignment="1">
      <alignment horizontal="center"/>
    </xf>
    <xf numFmtId="0" fontId="69" fillId="0" borderId="0" xfId="0" applyFont="1" applyAlignment="1">
      <alignment horizontal="center"/>
    </xf>
    <xf numFmtId="0" fontId="70" fillId="0" borderId="0" xfId="0" applyFont="1" applyAlignment="1">
      <alignment horizontal="center"/>
    </xf>
    <xf numFmtId="0" fontId="11" fillId="0" borderId="0" xfId="0" applyFont="1" applyAlignment="1">
      <alignment horizontal="center"/>
    </xf>
    <xf numFmtId="0" fontId="11" fillId="4" borderId="2" xfId="0" applyFont="1" applyFill="1" applyBorder="1" applyAlignment="1">
      <alignment horizontal="center" vertical="top"/>
    </xf>
    <xf numFmtId="0" fontId="11" fillId="0" borderId="0" xfId="0" applyFont="1" applyBorder="1" applyAlignment="1">
      <alignment horizontal="left"/>
    </xf>
    <xf numFmtId="0" fontId="11" fillId="4" borderId="2" xfId="0" applyFont="1" applyFill="1" applyBorder="1" applyAlignment="1">
      <alignment horizontal="center" wrapText="1"/>
    </xf>
    <xf numFmtId="0" fontId="11" fillId="4" borderId="5" xfId="0" applyFont="1" applyFill="1" applyBorder="1" applyAlignment="1">
      <alignment horizontal="center" wrapText="1"/>
    </xf>
    <xf numFmtId="0" fontId="11" fillId="4" borderId="6" xfId="0" applyFont="1" applyFill="1" applyBorder="1" applyAlignment="1">
      <alignment horizontal="center" wrapText="1"/>
    </xf>
    <xf numFmtId="0" fontId="11" fillId="5" borderId="5" xfId="0" applyFont="1" applyFill="1" applyBorder="1" applyAlignment="1">
      <alignment horizontal="center"/>
    </xf>
    <xf numFmtId="0" fontId="11" fillId="5" borderId="6" xfId="0" applyFont="1" applyFill="1" applyBorder="1" applyAlignment="1">
      <alignment horizontal="center"/>
    </xf>
    <xf numFmtId="0" fontId="26" fillId="0" borderId="13" xfId="0" applyFont="1" applyFill="1" applyBorder="1" applyAlignment="1">
      <alignment horizontal="left" vertical="top" wrapText="1"/>
    </xf>
    <xf numFmtId="0" fontId="11" fillId="5" borderId="2" xfId="0" applyFont="1" applyFill="1" applyBorder="1" applyAlignment="1">
      <alignment horizontal="center" vertical="top" wrapText="1"/>
    </xf>
    <xf numFmtId="0" fontId="11" fillId="0" borderId="0" xfId="0" applyFont="1" applyBorder="1" applyAlignment="1">
      <alignment horizontal="left" vertical="top" wrapText="1"/>
    </xf>
    <xf numFmtId="0" fontId="11" fillId="0" borderId="9" xfId="0" applyFont="1" applyBorder="1" applyAlignment="1">
      <alignment horizontal="center"/>
    </xf>
    <xf numFmtId="0" fontId="24" fillId="4" borderId="1" xfId="0" applyFont="1" applyFill="1" applyBorder="1" applyAlignment="1">
      <alignment horizontal="center" vertical="top" wrapText="1"/>
    </xf>
    <xf numFmtId="0" fontId="24" fillId="4" borderId="3" xfId="0" applyFont="1" applyFill="1" applyBorder="1" applyAlignment="1">
      <alignment horizontal="center" vertical="top" wrapText="1"/>
    </xf>
    <xf numFmtId="0" fontId="11" fillId="0" borderId="12" xfId="0" applyFont="1" applyFill="1" applyBorder="1" applyAlignment="1">
      <alignment horizontal="center" vertical="top"/>
    </xf>
    <xf numFmtId="0" fontId="11" fillId="0" borderId="13" xfId="0" applyFont="1" applyFill="1" applyBorder="1" applyAlignment="1">
      <alignment horizontal="center" vertical="top"/>
    </xf>
    <xf numFmtId="0" fontId="11" fillId="0" borderId="14" xfId="0" applyFont="1" applyFill="1" applyBorder="1" applyAlignment="1">
      <alignment horizontal="center" vertical="top"/>
    </xf>
    <xf numFmtId="0" fontId="11" fillId="0" borderId="8" xfId="0" applyFont="1" applyFill="1" applyBorder="1" applyAlignment="1">
      <alignment horizontal="center" vertical="top"/>
    </xf>
    <xf numFmtId="0" fontId="11" fillId="0" borderId="7" xfId="0" applyFont="1" applyFill="1" applyBorder="1" applyAlignment="1">
      <alignment horizontal="center" vertical="top"/>
    </xf>
    <xf numFmtId="0" fontId="11" fillId="0" borderId="15" xfId="0" applyFont="1" applyFill="1" applyBorder="1" applyAlignment="1">
      <alignment horizontal="center" vertical="top"/>
    </xf>
    <xf numFmtId="0" fontId="11" fillId="0" borderId="5" xfId="0" applyFont="1" applyBorder="1" applyAlignment="1">
      <alignment horizontal="center" vertical="top" wrapText="1"/>
    </xf>
    <xf numFmtId="0" fontId="11" fillId="0" borderId="9" xfId="0" applyFont="1" applyBorder="1" applyAlignment="1">
      <alignment horizontal="center" vertical="top" wrapText="1"/>
    </xf>
    <xf numFmtId="0" fontId="11" fillId="0" borderId="6" xfId="0" applyFont="1" applyBorder="1" applyAlignment="1">
      <alignment horizontal="center" vertical="top" wrapText="1"/>
    </xf>
    <xf numFmtId="0" fontId="11" fillId="4" borderId="9" xfId="0" applyFont="1" applyFill="1" applyBorder="1" applyAlignment="1">
      <alignment horizontal="center" vertical="top" wrapText="1"/>
    </xf>
    <xf numFmtId="0" fontId="11" fillId="0" borderId="5" xfId="0" applyFont="1" applyFill="1" applyBorder="1" applyAlignment="1">
      <alignment horizontal="center"/>
    </xf>
    <xf numFmtId="0" fontId="11" fillId="0" borderId="9" xfId="0" applyFont="1" applyFill="1" applyBorder="1" applyAlignment="1">
      <alignment horizontal="center"/>
    </xf>
    <xf numFmtId="0" fontId="11" fillId="0" borderId="6" xfId="0" applyFont="1" applyFill="1" applyBorder="1" applyAlignment="1">
      <alignment horizontal="center"/>
    </xf>
    <xf numFmtId="0" fontId="50" fillId="0" borderId="7" xfId="0" applyFont="1" applyBorder="1" applyAlignment="1">
      <alignment horizontal="center"/>
    </xf>
    <xf numFmtId="0" fontId="11" fillId="4" borderId="12" xfId="0" applyFont="1" applyFill="1" applyBorder="1" applyAlignment="1">
      <alignment horizontal="center" vertical="top" wrapText="1"/>
    </xf>
    <xf numFmtId="0" fontId="11" fillId="4" borderId="13" xfId="0" applyFont="1" applyFill="1" applyBorder="1" applyAlignment="1">
      <alignment horizontal="center" vertical="top" wrapText="1"/>
    </xf>
    <xf numFmtId="0" fontId="11" fillId="4" borderId="8" xfId="0" applyFont="1" applyFill="1" applyBorder="1" applyAlignment="1">
      <alignment horizontal="center" vertical="top" wrapText="1"/>
    </xf>
    <xf numFmtId="0" fontId="11" fillId="4" borderId="7" xfId="0" applyFont="1" applyFill="1" applyBorder="1" applyAlignment="1">
      <alignment horizontal="center" vertical="top" wrapText="1"/>
    </xf>
    <xf numFmtId="0" fontId="64" fillId="0" borderId="12" xfId="0" applyFont="1" applyBorder="1" applyAlignment="1">
      <alignment horizontal="center" vertical="center"/>
    </xf>
    <xf numFmtId="0" fontId="64" fillId="0" borderId="13" xfId="0" applyFont="1" applyBorder="1" applyAlignment="1">
      <alignment horizontal="center" vertical="center"/>
    </xf>
    <xf numFmtId="0" fontId="64" fillId="0" borderId="14" xfId="0" applyFont="1" applyBorder="1" applyAlignment="1">
      <alignment horizontal="center" vertical="center"/>
    </xf>
    <xf numFmtId="0" fontId="64" fillId="0" borderId="11" xfId="0" applyFont="1" applyBorder="1" applyAlignment="1">
      <alignment horizontal="center" vertical="center"/>
    </xf>
    <xf numFmtId="0" fontId="64" fillId="0" borderId="0" xfId="0" applyFont="1" applyBorder="1" applyAlignment="1">
      <alignment horizontal="center" vertical="center"/>
    </xf>
    <xf numFmtId="0" fontId="64" fillId="0" borderId="17" xfId="0" applyFont="1" applyBorder="1" applyAlignment="1">
      <alignment horizontal="center" vertical="center"/>
    </xf>
    <xf numFmtId="0" fontId="64" fillId="0" borderId="8" xfId="0" applyFont="1" applyBorder="1" applyAlignment="1">
      <alignment horizontal="center" vertical="center"/>
    </xf>
    <xf numFmtId="0" fontId="64" fillId="0" borderId="7" xfId="0" applyFont="1" applyBorder="1" applyAlignment="1">
      <alignment horizontal="center" vertical="center"/>
    </xf>
    <xf numFmtId="0" fontId="64" fillId="0" borderId="15" xfId="0" applyFont="1" applyBorder="1" applyAlignment="1">
      <alignment horizontal="center" vertical="center"/>
    </xf>
    <xf numFmtId="0" fontId="72" fillId="0" borderId="0" xfId="0" applyFont="1" applyAlignment="1">
      <alignment horizontal="center"/>
    </xf>
    <xf numFmtId="0" fontId="73" fillId="0" borderId="0" xfId="0" applyFont="1" applyAlignment="1">
      <alignment horizontal="center"/>
    </xf>
    <xf numFmtId="0" fontId="11" fillId="4" borderId="1" xfId="0" applyFont="1" applyFill="1" applyBorder="1" applyAlignment="1">
      <alignment vertical="top"/>
    </xf>
    <xf numFmtId="0" fontId="11" fillId="4" borderId="3" xfId="0" applyFont="1" applyFill="1" applyBorder="1" applyAlignment="1">
      <alignment vertical="top"/>
    </xf>
    <xf numFmtId="0" fontId="11" fillId="4" borderId="12" xfId="0" applyFont="1" applyFill="1" applyBorder="1" applyAlignment="1">
      <alignment horizontal="center" vertical="top"/>
    </xf>
    <xf numFmtId="0" fontId="11" fillId="4" borderId="13" xfId="0" applyFont="1" applyFill="1" applyBorder="1" applyAlignment="1">
      <alignment horizontal="center" vertical="top"/>
    </xf>
    <xf numFmtId="0" fontId="11" fillId="4" borderId="14" xfId="0" applyFont="1" applyFill="1" applyBorder="1" applyAlignment="1">
      <alignment horizontal="center" vertical="top"/>
    </xf>
    <xf numFmtId="0" fontId="11" fillId="4" borderId="8" xfId="0" applyFont="1" applyFill="1" applyBorder="1" applyAlignment="1">
      <alignment horizontal="center" vertical="top"/>
    </xf>
    <xf numFmtId="0" fontId="11" fillId="4" borderId="7" xfId="0" applyFont="1" applyFill="1" applyBorder="1" applyAlignment="1">
      <alignment horizontal="center" vertical="top"/>
    </xf>
    <xf numFmtId="0" fontId="11" fillId="4" borderId="15" xfId="0" applyFont="1" applyFill="1" applyBorder="1" applyAlignment="1">
      <alignment horizontal="center" vertical="top"/>
    </xf>
    <xf numFmtId="0" fontId="11" fillId="4" borderId="9" xfId="0" applyFont="1" applyFill="1" applyBorder="1" applyAlignment="1">
      <alignment horizontal="center"/>
    </xf>
    <xf numFmtId="0" fontId="11" fillId="4" borderId="12" xfId="0" applyFont="1" applyFill="1" applyBorder="1" applyAlignment="1">
      <alignment horizontal="center"/>
    </xf>
    <xf numFmtId="0" fontId="11" fillId="4" borderId="13" xfId="0" applyFont="1" applyFill="1" applyBorder="1" applyAlignment="1">
      <alignment horizontal="center"/>
    </xf>
    <xf numFmtId="0" fontId="11" fillId="4" borderId="14" xfId="0" applyFont="1" applyFill="1" applyBorder="1" applyAlignment="1">
      <alignment horizontal="center"/>
    </xf>
    <xf numFmtId="0" fontId="17" fillId="0" borderId="5" xfId="2" applyFont="1" applyBorder="1" applyAlignment="1">
      <alignment horizontal="left" vertical="center" wrapText="1"/>
    </xf>
    <xf numFmtId="0" fontId="17" fillId="0" borderId="9" xfId="2" applyFont="1" applyBorder="1" applyAlignment="1">
      <alignment horizontal="left" vertical="center" wrapText="1"/>
    </xf>
    <xf numFmtId="0" fontId="17" fillId="0" borderId="6" xfId="2" applyFont="1" applyBorder="1" applyAlignment="1">
      <alignment horizontal="left" vertical="center" wrapText="1"/>
    </xf>
    <xf numFmtId="2" fontId="11" fillId="5" borderId="5" xfId="0" applyNumberFormat="1" applyFont="1" applyFill="1" applyBorder="1" applyAlignment="1">
      <alignment horizontal="center" vertical="center"/>
    </xf>
    <xf numFmtId="0" fontId="11" fillId="5" borderId="9" xfId="0" applyFont="1" applyFill="1" applyBorder="1" applyAlignment="1">
      <alignment horizontal="center" vertical="center"/>
    </xf>
    <xf numFmtId="0" fontId="11" fillId="5" borderId="6" xfId="0" applyFont="1" applyFill="1" applyBorder="1" applyAlignment="1">
      <alignment horizontal="center" vertical="center"/>
    </xf>
    <xf numFmtId="2" fontId="0" fillId="0" borderId="5" xfId="0" applyNumberFormat="1" applyBorder="1" applyAlignment="1">
      <alignment horizontal="center" vertical="center"/>
    </xf>
    <xf numFmtId="2" fontId="0" fillId="0" borderId="9" xfId="0" applyNumberFormat="1" applyBorder="1" applyAlignment="1">
      <alignment horizontal="center" vertical="center"/>
    </xf>
    <xf numFmtId="2" fontId="0" fillId="0" borderId="6" xfId="0" applyNumberFormat="1" applyBorder="1" applyAlignment="1">
      <alignment horizontal="center" vertical="center"/>
    </xf>
    <xf numFmtId="2" fontId="11" fillId="0" borderId="5" xfId="0" applyNumberFormat="1" applyFont="1" applyBorder="1" applyAlignment="1">
      <alignment horizontal="center" vertical="center"/>
    </xf>
    <xf numFmtId="0" fontId="11" fillId="0" borderId="9" xfId="0" applyFont="1" applyBorder="1" applyAlignment="1">
      <alignment horizontal="center" vertical="center"/>
    </xf>
    <xf numFmtId="2" fontId="64" fillId="0" borderId="12" xfId="0" applyNumberFormat="1" applyFont="1" applyBorder="1" applyAlignment="1">
      <alignment horizontal="center" vertical="center"/>
    </xf>
    <xf numFmtId="0" fontId="24" fillId="4" borderId="2" xfId="4" applyFont="1" applyFill="1" applyBorder="1" applyAlignment="1">
      <alignment horizontal="center" vertical="top" wrapText="1"/>
    </xf>
    <xf numFmtId="0" fontId="24" fillId="4" borderId="2" xfId="4" applyFont="1" applyFill="1" applyBorder="1" applyAlignment="1">
      <alignment horizontal="center" vertical="center" wrapText="1"/>
    </xf>
    <xf numFmtId="0" fontId="24" fillId="4" borderId="1" xfId="4" applyFont="1" applyFill="1" applyBorder="1" applyAlignment="1">
      <alignment horizontal="center" vertical="center" wrapText="1"/>
    </xf>
    <xf numFmtId="0" fontId="24" fillId="4" borderId="10" xfId="4" applyFont="1" applyFill="1" applyBorder="1" applyAlignment="1">
      <alignment horizontal="center" vertical="center" wrapText="1"/>
    </xf>
    <xf numFmtId="0" fontId="24" fillId="4" borderId="3" xfId="4" applyFont="1" applyFill="1" applyBorder="1" applyAlignment="1">
      <alignment horizontal="center" vertical="center" wrapText="1"/>
    </xf>
    <xf numFmtId="0" fontId="24" fillId="4" borderId="12" xfId="4" applyFont="1" applyFill="1" applyBorder="1" applyAlignment="1">
      <alignment horizontal="center" vertical="center" wrapText="1"/>
    </xf>
    <xf numFmtId="0" fontId="24" fillId="4" borderId="13" xfId="4" applyFont="1" applyFill="1" applyBorder="1" applyAlignment="1">
      <alignment horizontal="center" vertical="center" wrapText="1"/>
    </xf>
    <xf numFmtId="0" fontId="24" fillId="4" borderId="14" xfId="4" applyFont="1" applyFill="1" applyBorder="1" applyAlignment="1">
      <alignment horizontal="center" vertical="center" wrapText="1"/>
    </xf>
    <xf numFmtId="0" fontId="24" fillId="4" borderId="8" xfId="4" applyFont="1" applyFill="1" applyBorder="1" applyAlignment="1">
      <alignment horizontal="center" vertical="center" wrapText="1"/>
    </xf>
    <xf numFmtId="0" fontId="24" fillId="4" borderId="7" xfId="4" applyFont="1" applyFill="1" applyBorder="1" applyAlignment="1">
      <alignment horizontal="center" vertical="center" wrapText="1"/>
    </xf>
    <xf numFmtId="0" fontId="24" fillId="4" borderId="15" xfId="4" applyFont="1" applyFill="1" applyBorder="1" applyAlignment="1">
      <alignment horizontal="center" vertical="center" wrapText="1"/>
    </xf>
    <xf numFmtId="0" fontId="69" fillId="0" borderId="0" xfId="2" applyFont="1" applyAlignment="1">
      <alignment horizontal="center"/>
    </xf>
    <xf numFmtId="0" fontId="70" fillId="0" borderId="0" xfId="2" applyFont="1" applyAlignment="1">
      <alignment horizontal="center"/>
    </xf>
    <xf numFmtId="0" fontId="33" fillId="0" borderId="0" xfId="2" applyFont="1" applyAlignment="1">
      <alignment horizontal="center"/>
    </xf>
    <xf numFmtId="0" fontId="99" fillId="0" borderId="0" xfId="2" applyFont="1" applyAlignment="1">
      <alignment horizontal="center"/>
    </xf>
    <xf numFmtId="0" fontId="11" fillId="0" borderId="0" xfId="4" applyFont="1" applyAlignment="1">
      <alignment horizontal="left"/>
    </xf>
    <xf numFmtId="0" fontId="26" fillId="0" borderId="7" xfId="4" applyFont="1" applyBorder="1" applyAlignment="1">
      <alignment horizontal="center"/>
    </xf>
    <xf numFmtId="0" fontId="24" fillId="4" borderId="12" xfId="4" applyFont="1" applyFill="1" applyBorder="1" applyAlignment="1">
      <alignment horizontal="center" vertical="top" wrapText="1"/>
    </xf>
    <xf numFmtId="0" fontId="24" fillId="4" borderId="13" xfId="4" applyFont="1" applyFill="1" applyBorder="1" applyAlignment="1">
      <alignment horizontal="center" vertical="top" wrapText="1"/>
    </xf>
    <xf numFmtId="0" fontId="24" fillId="4" borderId="14" xfId="4" applyFont="1" applyFill="1" applyBorder="1" applyAlignment="1">
      <alignment horizontal="center" vertical="top" wrapText="1"/>
    </xf>
    <xf numFmtId="0" fontId="24" fillId="4" borderId="8" xfId="4" applyFont="1" applyFill="1" applyBorder="1" applyAlignment="1">
      <alignment horizontal="center" vertical="top" wrapText="1"/>
    </xf>
    <xf numFmtId="0" fontId="24" fillId="4" borderId="7" xfId="4" applyFont="1" applyFill="1" applyBorder="1" applyAlignment="1">
      <alignment horizontal="center" vertical="top" wrapText="1"/>
    </xf>
    <xf numFmtId="0" fontId="24" fillId="4" borderId="15" xfId="4" applyFont="1" applyFill="1" applyBorder="1" applyAlignment="1">
      <alignment horizontal="center" vertical="top" wrapText="1"/>
    </xf>
    <xf numFmtId="0" fontId="15" fillId="0" borderId="5" xfId="4" applyFont="1" applyBorder="1" applyAlignment="1">
      <alignment horizontal="center" vertical="top" wrapText="1"/>
    </xf>
    <xf numFmtId="0" fontId="15" fillId="0" borderId="6" xfId="4" applyFont="1" applyBorder="1" applyAlignment="1">
      <alignment horizontal="center" vertical="top" wrapText="1"/>
    </xf>
    <xf numFmtId="0" fontId="24" fillId="0" borderId="5" xfId="4" applyFont="1" applyBorder="1" applyAlignment="1">
      <alignment horizontal="center" vertical="top" wrapText="1"/>
    </xf>
    <xf numFmtId="0" fontId="24" fillId="0" borderId="6" xfId="4" applyFont="1" applyBorder="1" applyAlignment="1">
      <alignment horizontal="center" vertical="top" wrapText="1"/>
    </xf>
    <xf numFmtId="0" fontId="22" fillId="0" borderId="0" xfId="4" applyFont="1" applyAlignment="1">
      <alignment horizontal="left"/>
    </xf>
    <xf numFmtId="0" fontId="15" fillId="0" borderId="0" xfId="2" applyFont="1" applyAlignment="1">
      <alignment horizontal="right" vertical="top" wrapText="1"/>
    </xf>
    <xf numFmtId="0" fontId="41" fillId="0" borderId="2" xfId="2" applyFont="1" applyBorder="1" applyAlignment="1">
      <alignment horizontal="left"/>
    </xf>
    <xf numFmtId="0" fontId="38" fillId="0" borderId="0" xfId="2" applyFont="1" applyAlignment="1">
      <alignment horizontal="center"/>
    </xf>
    <xf numFmtId="0" fontId="23" fillId="0" borderId="0" xfId="2" applyFont="1" applyAlignment="1">
      <alignment horizontal="center"/>
    </xf>
    <xf numFmtId="0" fontId="26" fillId="0" borderId="7" xfId="2" applyFont="1" applyBorder="1" applyAlignment="1">
      <alignment horizontal="right"/>
    </xf>
    <xf numFmtId="0" fontId="11" fillId="6" borderId="2" xfId="2" applyFont="1" applyFill="1" applyBorder="1" applyAlignment="1">
      <alignment horizontal="center" vertical="center" wrapText="1"/>
    </xf>
    <xf numFmtId="0" fontId="65" fillId="6" borderId="2" xfId="2" applyFont="1" applyFill="1" applyBorder="1" applyAlignment="1">
      <alignment horizontal="center" vertical="center" wrapText="1"/>
    </xf>
    <xf numFmtId="0" fontId="11" fillId="0" borderId="0" xfId="10" applyFont="1" applyAlignment="1">
      <alignment horizontal="center" vertical="top" wrapText="1"/>
    </xf>
    <xf numFmtId="0" fontId="11" fillId="0" borderId="0" xfId="10" applyFont="1" applyAlignment="1">
      <alignment horizontal="center" vertical="top"/>
    </xf>
    <xf numFmtId="0" fontId="11" fillId="0" borderId="0" xfId="10" applyFont="1" applyAlignment="1">
      <alignment horizontal="center"/>
    </xf>
    <xf numFmtId="0" fontId="59" fillId="0" borderId="0" xfId="2" applyFont="1" applyAlignment="1">
      <alignment horizontal="left" vertical="center"/>
    </xf>
    <xf numFmtId="0" fontId="106" fillId="0" borderId="0" xfId="2" applyFont="1" applyAlignment="1">
      <alignment horizontal="left" vertical="center" wrapText="1"/>
    </xf>
    <xf numFmtId="0" fontId="59" fillId="0" borderId="0" xfId="2" applyFont="1" applyAlignment="1">
      <alignment horizontal="left" vertical="center" wrapText="1"/>
    </xf>
    <xf numFmtId="0" fontId="11" fillId="0" borderId="0" xfId="1" applyFont="1" applyAlignment="1">
      <alignment horizontal="center" vertical="top" wrapText="1"/>
    </xf>
    <xf numFmtId="0" fontId="11" fillId="0" borderId="0" xfId="1" applyFont="1" applyAlignment="1">
      <alignment horizontal="center"/>
    </xf>
    <xf numFmtId="0" fontId="38" fillId="0" borderId="0" xfId="0" applyFont="1" applyAlignment="1">
      <alignment horizontal="center"/>
    </xf>
    <xf numFmtId="0" fontId="75" fillId="0" borderId="0" xfId="0" applyFont="1" applyAlignment="1">
      <alignment horizontal="center"/>
    </xf>
    <xf numFmtId="0" fontId="74" fillId="0" borderId="0" xfId="0" applyFont="1" applyFill="1" applyAlignment="1">
      <alignment horizontal="center" wrapText="1"/>
    </xf>
    <xf numFmtId="0" fontId="26" fillId="0" borderId="7" xfId="0" applyFont="1" applyFill="1" applyBorder="1" applyAlignment="1">
      <alignment horizontal="right"/>
    </xf>
    <xf numFmtId="0" fontId="0" fillId="0" borderId="0" xfId="0" applyAlignment="1">
      <alignment horizontal="center"/>
    </xf>
    <xf numFmtId="0" fontId="15" fillId="0" borderId="0" xfId="0" applyFont="1" applyAlignment="1">
      <alignment horizontal="right" vertical="top" wrapText="1"/>
    </xf>
    <xf numFmtId="0" fontId="15" fillId="0" borderId="0" xfId="0" applyFont="1" applyAlignment="1">
      <alignment vertical="top" wrapText="1"/>
    </xf>
    <xf numFmtId="0" fontId="15" fillId="0" borderId="0" xfId="0" applyFont="1" applyAlignment="1">
      <alignment horizontal="left" vertical="top" wrapText="1"/>
    </xf>
    <xf numFmtId="0" fontId="11" fillId="0" borderId="4" xfId="0" applyFont="1" applyBorder="1" applyAlignment="1">
      <alignment horizontal="center"/>
    </xf>
    <xf numFmtId="0" fontId="11" fillId="0" borderId="2" xfId="0" applyFont="1" applyBorder="1" applyAlignment="1">
      <alignment horizontal="center" vertical="top" wrapText="1"/>
    </xf>
    <xf numFmtId="0" fontId="26" fillId="0" borderId="0" xfId="0" applyFont="1" applyBorder="1" applyAlignment="1">
      <alignment horizontal="center"/>
    </xf>
    <xf numFmtId="0" fontId="11" fillId="0" borderId="1" xfId="0" applyFont="1" applyBorder="1" applyAlignment="1">
      <alignment horizontal="center" vertical="top" wrapText="1"/>
    </xf>
    <xf numFmtId="0" fontId="11" fillId="0" borderId="3" xfId="0" applyFont="1" applyBorder="1" applyAlignment="1">
      <alignment horizontal="center" vertical="top" wrapText="1"/>
    </xf>
    <xf numFmtId="0" fontId="71" fillId="0" borderId="0" xfId="0" applyFont="1" applyAlignment="1">
      <alignment horizontal="center"/>
    </xf>
    <xf numFmtId="0" fontId="12" fillId="0" borderId="0" xfId="0" applyFont="1" applyAlignment="1">
      <alignment horizontal="center"/>
    </xf>
    <xf numFmtId="0" fontId="11" fillId="4" borderId="1" xfId="0" applyFont="1" applyFill="1" applyBorder="1" applyAlignment="1">
      <alignment horizontal="center" vertical="top" wrapText="1"/>
    </xf>
    <xf numFmtId="0" fontId="11" fillId="4" borderId="3" xfId="0" applyFont="1" applyFill="1" applyBorder="1" applyAlignment="1">
      <alignment horizontal="center" vertical="top" wrapText="1"/>
    </xf>
    <xf numFmtId="0" fontId="21" fillId="0" borderId="0" xfId="0" applyFont="1" applyAlignment="1">
      <alignment horizontal="center"/>
    </xf>
    <xf numFmtId="0" fontId="70" fillId="0" borderId="0" xfId="0" applyFont="1" applyAlignment="1">
      <alignment horizontal="center" wrapText="1"/>
    </xf>
    <xf numFmtId="0" fontId="16" fillId="0" borderId="0" xfId="0" applyFont="1" applyAlignment="1">
      <alignment horizontal="center"/>
    </xf>
    <xf numFmtId="0" fontId="11" fillId="4" borderId="6" xfId="0" applyFont="1" applyFill="1" applyBorder="1" applyAlignment="1">
      <alignment horizontal="center" vertical="center"/>
    </xf>
    <xf numFmtId="0" fontId="11" fillId="4" borderId="5" xfId="0" applyFont="1" applyFill="1" applyBorder="1" applyAlignment="1">
      <alignment horizontal="center" vertical="center" wrapText="1"/>
    </xf>
    <xf numFmtId="0" fontId="11" fillId="4" borderId="9" xfId="0" applyFont="1" applyFill="1" applyBorder="1" applyAlignment="1">
      <alignment horizontal="center" vertical="center" wrapText="1"/>
    </xf>
    <xf numFmtId="0" fontId="11" fillId="4" borderId="6" xfId="0" applyFont="1" applyFill="1" applyBorder="1" applyAlignment="1">
      <alignment horizontal="center" vertical="center" wrapText="1"/>
    </xf>
    <xf numFmtId="0" fontId="26" fillId="0" borderId="7" xfId="0" applyFont="1" applyBorder="1" applyAlignment="1">
      <alignment horizontal="right"/>
    </xf>
    <xf numFmtId="0" fontId="95" fillId="8" borderId="0" xfId="0" applyFont="1" applyFill="1" applyBorder="1" applyAlignment="1">
      <alignment horizontal="left"/>
    </xf>
    <xf numFmtId="0" fontId="11" fillId="4" borderId="5" xfId="0" applyFont="1" applyFill="1" applyBorder="1" applyAlignment="1">
      <alignment horizontal="center" vertical="top"/>
    </xf>
    <xf numFmtId="0" fontId="16" fillId="0" borderId="0" xfId="0" applyFont="1"/>
    <xf numFmtId="0" fontId="26" fillId="0" borderId="0" xfId="0" applyFont="1" applyBorder="1" applyAlignment="1">
      <alignment horizontal="left"/>
    </xf>
    <xf numFmtId="0" fontId="26" fillId="0" borderId="0" xfId="0" applyFont="1" applyBorder="1" applyAlignment="1">
      <alignment horizontal="left" vertical="center" wrapText="1"/>
    </xf>
    <xf numFmtId="0" fontId="103" fillId="8" borderId="0" xfId="0" applyFont="1" applyFill="1" applyBorder="1" applyAlignment="1">
      <alignment horizontal="left" wrapText="1"/>
    </xf>
    <xf numFmtId="0" fontId="103" fillId="8" borderId="13" xfId="0" applyFont="1" applyFill="1" applyBorder="1" applyAlignment="1">
      <alignment horizontal="left" wrapText="1"/>
    </xf>
    <xf numFmtId="0" fontId="70" fillId="0" borderId="0" xfId="0" applyFont="1" applyAlignment="1">
      <alignment horizontal="center" vertical="center" wrapText="1"/>
    </xf>
    <xf numFmtId="0" fontId="11" fillId="0" borderId="0" xfId="0" applyFont="1" applyBorder="1" applyAlignment="1">
      <alignment horizontal="right"/>
    </xf>
    <xf numFmtId="0" fontId="26" fillId="0" borderId="7" xfId="0" applyFont="1" applyBorder="1" applyAlignment="1">
      <alignment horizontal="center"/>
    </xf>
    <xf numFmtId="0" fontId="23" fillId="0" borderId="0" xfId="0" applyFont="1" applyAlignment="1">
      <alignment horizontal="left"/>
    </xf>
    <xf numFmtId="0" fontId="77" fillId="0" borderId="0" xfId="0" applyFont="1" applyAlignment="1">
      <alignment horizontal="center"/>
    </xf>
    <xf numFmtId="0" fontId="15" fillId="0" borderId="0" xfId="1" applyFont="1" applyAlignment="1">
      <alignment horizontal="center"/>
    </xf>
    <xf numFmtId="0" fontId="69" fillId="0" borderId="0" xfId="1" applyFont="1" applyAlignment="1">
      <alignment horizontal="center"/>
    </xf>
    <xf numFmtId="0" fontId="11" fillId="4" borderId="2" xfId="1" applyFont="1" applyFill="1" applyBorder="1" applyAlignment="1">
      <alignment horizontal="center" vertical="top" wrapText="1"/>
    </xf>
    <xf numFmtId="0" fontId="11" fillId="4" borderId="1" xfId="1" applyFont="1" applyFill="1" applyBorder="1" applyAlignment="1">
      <alignment horizontal="center" vertical="top" wrapText="1"/>
    </xf>
    <xf numFmtId="0" fontId="11" fillId="4" borderId="10" xfId="1" applyFont="1" applyFill="1" applyBorder="1" applyAlignment="1">
      <alignment horizontal="center" vertical="top" wrapText="1"/>
    </xf>
    <xf numFmtId="0" fontId="11" fillId="4" borderId="3" xfId="1" applyFont="1" applyFill="1" applyBorder="1" applyAlignment="1">
      <alignment horizontal="center" vertical="top" wrapText="1"/>
    </xf>
    <xf numFmtId="0" fontId="17" fillId="0" borderId="0" xfId="1" applyFont="1" applyBorder="1" applyAlignment="1">
      <alignment horizontal="left"/>
    </xf>
    <xf numFmtId="0" fontId="70" fillId="0" borderId="0" xfId="1" applyFont="1" applyAlignment="1">
      <alignment horizontal="center"/>
    </xf>
    <xf numFmtId="0" fontId="11" fillId="4" borderId="2" xfId="1" applyFont="1" applyFill="1" applyBorder="1" applyAlignment="1">
      <alignment horizontal="center" vertical="center" wrapText="1"/>
    </xf>
    <xf numFmtId="0" fontId="16" fillId="0" borderId="0" xfId="0" applyFont="1" applyBorder="1" applyAlignment="1">
      <alignment horizontal="left" vertical="top" wrapText="1"/>
    </xf>
    <xf numFmtId="0" fontId="11" fillId="4" borderId="14" xfId="0" applyFont="1" applyFill="1" applyBorder="1" applyAlignment="1">
      <alignment horizontal="center" vertical="top" wrapText="1"/>
    </xf>
    <xf numFmtId="0" fontId="103" fillId="8" borderId="0" xfId="0" applyFont="1" applyFill="1" applyBorder="1" applyAlignment="1">
      <alignment horizontal="left"/>
    </xf>
    <xf numFmtId="0" fontId="12" fillId="0" borderId="0" xfId="0" applyFont="1" applyAlignment="1">
      <alignment horizontal="right"/>
    </xf>
    <xf numFmtId="0" fontId="72" fillId="0" borderId="0" xfId="0" applyFont="1" applyAlignment="1">
      <alignment horizontal="left"/>
    </xf>
    <xf numFmtId="0" fontId="11" fillId="0" borderId="0" xfId="0" applyFont="1" applyAlignment="1">
      <alignment horizontal="right"/>
    </xf>
    <xf numFmtId="0" fontId="11" fillId="4" borderId="9" xfId="0" applyFont="1" applyFill="1" applyBorder="1" applyAlignment="1">
      <alignment horizontal="center" vertical="top"/>
    </xf>
    <xf numFmtId="0" fontId="11" fillId="4" borderId="6" xfId="0" applyFont="1" applyFill="1" applyBorder="1" applyAlignment="1">
      <alignment horizontal="center" vertical="top"/>
    </xf>
    <xf numFmtId="0" fontId="103" fillId="8" borderId="0" xfId="0" applyFont="1" applyFill="1" applyAlignment="1">
      <alignment horizontal="left" vertical="center" wrapText="1"/>
    </xf>
    <xf numFmtId="0" fontId="66" fillId="0" borderId="12" xfId="0" applyFont="1" applyBorder="1" applyAlignment="1">
      <alignment horizontal="center" vertical="center"/>
    </xf>
    <xf numFmtId="0" fontId="66" fillId="0" borderId="13" xfId="0" applyFont="1" applyBorder="1" applyAlignment="1">
      <alignment horizontal="center" vertical="center"/>
    </xf>
    <xf numFmtId="0" fontId="66" fillId="0" borderId="14" xfId="0" applyFont="1" applyBorder="1" applyAlignment="1">
      <alignment horizontal="center" vertical="center"/>
    </xf>
    <xf numFmtId="0" fontId="66" fillId="0" borderId="11" xfId="0" applyFont="1" applyBorder="1" applyAlignment="1">
      <alignment horizontal="center" vertical="center"/>
    </xf>
    <xf numFmtId="0" fontId="66" fillId="0" borderId="0" xfId="0" applyFont="1" applyBorder="1" applyAlignment="1">
      <alignment horizontal="center" vertical="center"/>
    </xf>
    <xf numFmtId="0" fontId="66" fillId="0" borderId="17" xfId="0" applyFont="1" applyBorder="1" applyAlignment="1">
      <alignment horizontal="center" vertical="center"/>
    </xf>
    <xf numFmtId="0" fontId="66" fillId="0" borderId="8" xfId="0" applyFont="1" applyBorder="1" applyAlignment="1">
      <alignment horizontal="center" vertical="center"/>
    </xf>
    <xf numFmtId="0" fontId="66" fillId="0" borderId="7" xfId="0" applyFont="1" applyBorder="1" applyAlignment="1">
      <alignment horizontal="center" vertical="center"/>
    </xf>
    <xf numFmtId="0" fontId="66" fillId="0" borderId="15" xfId="0" applyFont="1" applyBorder="1" applyAlignment="1">
      <alignment horizontal="center" vertical="center"/>
    </xf>
    <xf numFmtId="0" fontId="11" fillId="4" borderId="1" xfId="0" applyFont="1" applyFill="1" applyBorder="1" applyAlignment="1">
      <alignment horizontal="center" vertical="top"/>
    </xf>
    <xf numFmtId="0" fontId="11" fillId="4" borderId="3" xfId="0" applyFont="1" applyFill="1" applyBorder="1" applyAlignment="1">
      <alignment horizontal="center" vertical="top"/>
    </xf>
    <xf numFmtId="0" fontId="78" fillId="0" borderId="0" xfId="0" applyFont="1" applyAlignment="1">
      <alignment horizontal="center" wrapText="1"/>
    </xf>
    <xf numFmtId="0" fontId="16" fillId="0" borderId="2" xfId="0" applyFont="1" applyBorder="1" applyAlignment="1">
      <alignment horizontal="center" vertical="center"/>
    </xf>
    <xf numFmtId="2" fontId="16" fillId="0" borderId="2" xfId="0" applyNumberFormat="1" applyFont="1" applyBorder="1" applyAlignment="1">
      <alignment horizontal="center" vertical="center"/>
    </xf>
    <xf numFmtId="0" fontId="87" fillId="0" borderId="0" xfId="0" applyFont="1" applyAlignment="1">
      <alignment horizontal="center"/>
    </xf>
    <xf numFmtId="0" fontId="68" fillId="0" borderId="0" xfId="0" applyFont="1" applyAlignment="1">
      <alignment horizontal="left"/>
    </xf>
    <xf numFmtId="2" fontId="16" fillId="0" borderId="1" xfId="0" applyNumberFormat="1" applyFont="1" applyBorder="1" applyAlignment="1">
      <alignment horizontal="center" vertical="center"/>
    </xf>
    <xf numFmtId="2" fontId="16" fillId="0" borderId="10" xfId="0" applyNumberFormat="1" applyFont="1" applyBorder="1" applyAlignment="1">
      <alignment horizontal="center" vertical="center"/>
    </xf>
    <xf numFmtId="2" fontId="16" fillId="0" borderId="3" xfId="0" applyNumberFormat="1" applyFont="1" applyBorder="1" applyAlignment="1">
      <alignment horizontal="center" vertical="center"/>
    </xf>
    <xf numFmtId="2" fontId="16" fillId="0" borderId="2" xfId="0" applyNumberFormat="1" applyFont="1" applyBorder="1" applyAlignment="1">
      <alignment horizontal="center" vertical="center" wrapText="1"/>
    </xf>
    <xf numFmtId="0" fontId="16" fillId="0" borderId="2" xfId="0" applyFont="1" applyBorder="1" applyAlignment="1">
      <alignment horizontal="center" vertical="center" wrapText="1"/>
    </xf>
    <xf numFmtId="0" fontId="16" fillId="0" borderId="1" xfId="0" applyFont="1" applyBorder="1" applyAlignment="1">
      <alignment horizontal="center" vertical="center" wrapText="1"/>
    </xf>
    <xf numFmtId="0" fontId="16" fillId="0" borderId="10" xfId="0" applyFont="1" applyBorder="1" applyAlignment="1">
      <alignment horizontal="center" vertical="center" wrapText="1"/>
    </xf>
    <xf numFmtId="0" fontId="16" fillId="0" borderId="3" xfId="0" applyFont="1" applyBorder="1" applyAlignment="1">
      <alignment horizontal="center" vertical="center" wrapText="1"/>
    </xf>
    <xf numFmtId="0" fontId="110" fillId="8" borderId="0" xfId="0" applyFont="1" applyFill="1" applyAlignment="1">
      <alignment horizontal="left" vertical="top" wrapText="1"/>
    </xf>
    <xf numFmtId="0" fontId="15" fillId="4" borderId="5" xfId="0" applyFont="1" applyFill="1" applyBorder="1" applyAlignment="1">
      <alignment horizontal="center" vertical="center"/>
    </xf>
    <xf numFmtId="0" fontId="15" fillId="4" borderId="9" xfId="0" applyFont="1" applyFill="1" applyBorder="1" applyAlignment="1">
      <alignment horizontal="center" vertical="center"/>
    </xf>
    <xf numFmtId="0" fontId="15" fillId="4" borderId="6" xfId="0" applyFont="1" applyFill="1" applyBorder="1" applyAlignment="1">
      <alignment horizontal="center" vertical="center"/>
    </xf>
    <xf numFmtId="0" fontId="26" fillId="0" borderId="0" xfId="0" applyFont="1" applyBorder="1" applyAlignment="1">
      <alignment horizontal="right"/>
    </xf>
    <xf numFmtId="0" fontId="53" fillId="4" borderId="2" xfId="0" applyFont="1" applyFill="1" applyBorder="1" applyAlignment="1">
      <alignment horizontal="center" vertical="top" wrapText="1"/>
    </xf>
    <xf numFmtId="0" fontId="46" fillId="0" borderId="0" xfId="0" applyFont="1" applyAlignment="1">
      <alignment horizontal="center"/>
    </xf>
    <xf numFmtId="0" fontId="26" fillId="0" borderId="7" xfId="0" applyFont="1" applyBorder="1" applyAlignment="1">
      <alignment horizontal="left"/>
    </xf>
    <xf numFmtId="0" fontId="53" fillId="4" borderId="1" xfId="0" applyFont="1" applyFill="1" applyBorder="1" applyAlignment="1">
      <alignment horizontal="center" vertical="top" wrapText="1"/>
    </xf>
    <xf numFmtId="0" fontId="53" fillId="4" borderId="10" xfId="0" applyFont="1" applyFill="1" applyBorder="1" applyAlignment="1">
      <alignment horizontal="center" vertical="top" wrapText="1"/>
    </xf>
    <xf numFmtId="0" fontId="53" fillId="4" borderId="3" xfId="0" applyFont="1" applyFill="1" applyBorder="1" applyAlignment="1">
      <alignment horizontal="center" vertical="top" wrapText="1"/>
    </xf>
    <xf numFmtId="0" fontId="88" fillId="0" borderId="0" xfId="0" applyFont="1" applyBorder="1" applyAlignment="1">
      <alignment horizontal="center" vertical="top"/>
    </xf>
    <xf numFmtId="0" fontId="41" fillId="4" borderId="1" xfId="0" applyFont="1" applyFill="1" applyBorder="1" applyAlignment="1">
      <alignment horizontal="center" vertical="top" wrapText="1"/>
    </xf>
    <xf numFmtId="0" fontId="41" fillId="4" borderId="3" xfId="0" applyFont="1" applyFill="1" applyBorder="1" applyAlignment="1">
      <alignment horizontal="center" vertical="top" wrapText="1"/>
    </xf>
    <xf numFmtId="0" fontId="74" fillId="0" borderId="0" xfId="0" applyFont="1" applyAlignment="1">
      <alignment horizontal="center"/>
    </xf>
    <xf numFmtId="0" fontId="41" fillId="4" borderId="2" xfId="0" applyFont="1" applyFill="1" applyBorder="1" applyAlignment="1">
      <alignment horizontal="center" vertical="top" wrapText="1"/>
    </xf>
    <xf numFmtId="0" fontId="41" fillId="4" borderId="5" xfId="0" applyFont="1" applyFill="1" applyBorder="1" applyAlignment="1">
      <alignment horizontal="center" vertical="top" wrapText="1"/>
    </xf>
    <xf numFmtId="0" fontId="41" fillId="4" borderId="9" xfId="0" applyFont="1" applyFill="1" applyBorder="1" applyAlignment="1">
      <alignment horizontal="center" vertical="top" wrapText="1"/>
    </xf>
    <xf numFmtId="0" fontId="41" fillId="4" borderId="6" xfId="0" applyFont="1" applyFill="1" applyBorder="1" applyAlignment="1">
      <alignment horizontal="center" vertical="top" wrapText="1"/>
    </xf>
    <xf numFmtId="0" fontId="41" fillId="0" borderId="7" xfId="0" applyFont="1" applyBorder="1" applyAlignment="1">
      <alignment horizontal="right"/>
    </xf>
    <xf numFmtId="0" fontId="11" fillId="4" borderId="1" xfId="1" quotePrefix="1" applyFont="1" applyFill="1" applyBorder="1" applyAlignment="1">
      <alignment horizontal="center" vertical="center" wrapText="1"/>
    </xf>
    <xf numFmtId="0" fontId="11" fillId="4" borderId="3" xfId="1" quotePrefix="1" applyFont="1" applyFill="1" applyBorder="1" applyAlignment="1">
      <alignment horizontal="center" vertical="center" wrapText="1"/>
    </xf>
    <xf numFmtId="0" fontId="11" fillId="4" borderId="5" xfId="1" quotePrefix="1" applyFont="1" applyFill="1" applyBorder="1" applyAlignment="1">
      <alignment horizontal="center" vertical="center" wrapText="1"/>
    </xf>
    <xf numFmtId="0" fontId="11" fillId="4" borderId="9" xfId="1" quotePrefix="1" applyFont="1" applyFill="1" applyBorder="1" applyAlignment="1">
      <alignment horizontal="center" vertical="center" wrapText="1"/>
    </xf>
    <xf numFmtId="0" fontId="11" fillId="4" borderId="6" xfId="1" quotePrefix="1" applyFont="1" applyFill="1" applyBorder="1" applyAlignment="1">
      <alignment horizontal="center" vertical="center" wrapText="1"/>
    </xf>
    <xf numFmtId="0" fontId="11" fillId="0" borderId="5" xfId="1" applyFont="1" applyBorder="1" applyAlignment="1">
      <alignment horizontal="left" vertical="center"/>
    </xf>
    <xf numFmtId="0" fontId="11" fillId="0" borderId="9" xfId="1" applyFont="1" applyBorder="1" applyAlignment="1">
      <alignment horizontal="left" vertical="center"/>
    </xf>
    <xf numFmtId="0" fontId="11" fillId="0" borderId="6" xfId="1" applyFont="1" applyBorder="1" applyAlignment="1">
      <alignment horizontal="left" vertical="center"/>
    </xf>
    <xf numFmtId="0" fontId="70" fillId="0" borderId="0" xfId="1" applyFont="1" applyAlignment="1"/>
    <xf numFmtId="0" fontId="11" fillId="0" borderId="0" xfId="1" applyFont="1" applyBorder="1" applyAlignment="1">
      <alignment horizontal="center" vertical="top" wrapText="1"/>
    </xf>
    <xf numFmtId="0" fontId="11" fillId="0" borderId="0" xfId="7" applyFont="1" applyAlignment="1">
      <alignment vertical="top" wrapText="1"/>
    </xf>
    <xf numFmtId="0" fontId="11" fillId="0" borderId="0" xfId="7" applyFont="1" applyAlignment="1"/>
    <xf numFmtId="0" fontId="11" fillId="0" borderId="0" xfId="8" applyFont="1" applyAlignment="1">
      <alignment horizontal="left" vertical="top" wrapText="1"/>
    </xf>
    <xf numFmtId="0" fontId="11" fillId="0" borderId="0" xfId="8" applyFont="1" applyAlignment="1">
      <alignment horizontal="center"/>
    </xf>
    <xf numFmtId="0" fontId="73" fillId="0" borderId="0" xfId="0" applyFont="1" applyAlignment="1">
      <alignment horizontal="center" vertical="center" wrapText="1"/>
    </xf>
    <xf numFmtId="0" fontId="11" fillId="0" borderId="0" xfId="8" applyFont="1" applyAlignment="1">
      <alignment horizontal="center" vertical="top" wrapText="1"/>
    </xf>
    <xf numFmtId="0" fontId="73" fillId="0" borderId="0" xfId="0" applyFont="1" applyAlignment="1">
      <alignment horizontal="center" wrapText="1"/>
    </xf>
    <xf numFmtId="0" fontId="73" fillId="0" borderId="0" xfId="0" applyFont="1" applyAlignment="1">
      <alignment vertical="top" wrapText="1"/>
    </xf>
    <xf numFmtId="0" fontId="70" fillId="0" borderId="0" xfId="0" applyFont="1" applyAlignment="1">
      <alignment horizontal="center" vertical="top" wrapText="1"/>
    </xf>
    <xf numFmtId="0" fontId="49" fillId="4" borderId="5" xfId="0" applyFont="1" applyFill="1" applyBorder="1" applyAlignment="1">
      <alignment horizontal="center" vertical="top" wrapText="1"/>
    </xf>
    <xf numFmtId="0" fontId="49" fillId="4" borderId="9" xfId="0" applyFont="1" applyFill="1" applyBorder="1" applyAlignment="1">
      <alignment horizontal="center" vertical="top" wrapText="1"/>
    </xf>
    <xf numFmtId="0" fontId="49" fillId="4" borderId="6" xfId="0" applyFont="1" applyFill="1" applyBorder="1" applyAlignment="1">
      <alignment horizontal="center" vertical="top" wrapText="1"/>
    </xf>
    <xf numFmtId="0" fontId="49" fillId="4" borderId="2" xfId="0" applyFont="1" applyFill="1" applyBorder="1" applyAlignment="1">
      <alignment horizontal="center" vertical="top" wrapText="1"/>
    </xf>
    <xf numFmtId="0" fontId="26" fillId="2" borderId="7" xfId="0" applyFont="1" applyFill="1" applyBorder="1" applyAlignment="1">
      <alignment horizontal="right"/>
    </xf>
    <xf numFmtId="0" fontId="26" fillId="0" borderId="13" xfId="0" applyFont="1" applyBorder="1" applyAlignment="1">
      <alignment horizontal="left" vertical="center" wrapText="1"/>
    </xf>
    <xf numFmtId="0" fontId="101" fillId="8" borderId="0" xfId="0" applyFont="1" applyFill="1" applyAlignment="1">
      <alignment horizontal="left"/>
    </xf>
    <xf numFmtId="0" fontId="11" fillId="4" borderId="2" xfId="2" applyFont="1" applyFill="1" applyBorder="1" applyAlignment="1">
      <alignment horizontal="center" vertical="top" wrapText="1"/>
    </xf>
    <xf numFmtId="0" fontId="0" fillId="4" borderId="2" xfId="0" applyFill="1" applyBorder="1" applyAlignment="1">
      <alignment horizontal="center" vertical="top" wrapText="1"/>
    </xf>
    <xf numFmtId="0" fontId="0" fillId="0" borderId="0" xfId="0" applyAlignment="1">
      <alignment horizontal="left"/>
    </xf>
    <xf numFmtId="0" fontId="15" fillId="0" borderId="0" xfId="2" applyFont="1" applyAlignment="1">
      <alignment horizontal="center" vertical="top" wrapText="1"/>
    </xf>
    <xf numFmtId="0" fontId="11" fillId="4" borderId="2" xfId="0" applyFont="1" applyFill="1" applyBorder="1" applyAlignment="1">
      <alignment horizontal="center" vertical="center" wrapText="1"/>
    </xf>
    <xf numFmtId="0" fontId="11" fillId="4" borderId="2" xfId="2" applyFont="1" applyFill="1" applyBorder="1" applyAlignment="1">
      <alignment horizontal="center" vertical="center" wrapText="1"/>
    </xf>
    <xf numFmtId="0" fontId="15" fillId="0" borderId="0" xfId="2" applyFont="1" applyAlignment="1">
      <alignment horizontal="center"/>
    </xf>
    <xf numFmtId="0" fontId="16" fillId="0" borderId="0" xfId="2" applyAlignment="1">
      <alignment horizontal="center"/>
    </xf>
    <xf numFmtId="0" fontId="78" fillId="0" borderId="0" xfId="2" applyFont="1" applyAlignment="1">
      <alignment horizontal="center"/>
    </xf>
    <xf numFmtId="0" fontId="11" fillId="4" borderId="5" xfId="2" applyFont="1" applyFill="1" applyBorder="1" applyAlignment="1">
      <alignment horizontal="center" vertical="top"/>
    </xf>
    <xf numFmtId="0" fontId="11" fillId="4" borderId="9" xfId="2" applyFont="1" applyFill="1" applyBorder="1" applyAlignment="1">
      <alignment horizontal="center" vertical="top"/>
    </xf>
    <xf numFmtId="0" fontId="16" fillId="0" borderId="0" xfId="2" applyAlignment="1">
      <alignment horizontal="left"/>
    </xf>
    <xf numFmtId="0" fontId="11" fillId="4" borderId="1" xfId="2" applyFont="1" applyFill="1" applyBorder="1" applyAlignment="1">
      <alignment horizontal="center" vertical="top" wrapText="1"/>
    </xf>
    <xf numFmtId="0" fontId="11" fillId="4" borderId="3" xfId="2" applyFont="1" applyFill="1" applyBorder="1" applyAlignment="1">
      <alignment horizontal="center" vertical="top" wrapText="1"/>
    </xf>
    <xf numFmtId="0" fontId="15" fillId="4" borderId="5" xfId="2" applyFont="1" applyFill="1" applyBorder="1" applyAlignment="1">
      <alignment horizontal="center" vertical="top"/>
    </xf>
    <xf numFmtId="0" fontId="15" fillId="4" borderId="9" xfId="2" applyFont="1" applyFill="1" applyBorder="1" applyAlignment="1">
      <alignment horizontal="center" vertical="top"/>
    </xf>
    <xf numFmtId="0" fontId="15" fillId="4" borderId="16" xfId="2" applyFont="1" applyFill="1" applyBorder="1" applyAlignment="1">
      <alignment horizontal="center" vertical="top"/>
    </xf>
    <xf numFmtId="0" fontId="77" fillId="0" borderId="0" xfId="2" applyFont="1" applyAlignment="1">
      <alignment horizontal="center"/>
    </xf>
    <xf numFmtId="0" fontId="38" fillId="0" borderId="0" xfId="0" applyFont="1" applyAlignment="1">
      <alignment horizontal="right"/>
    </xf>
    <xf numFmtId="0" fontId="89" fillId="0" borderId="0" xfId="0" applyFont="1" applyAlignment="1">
      <alignment horizontal="center"/>
    </xf>
    <xf numFmtId="0" fontId="41" fillId="4" borderId="2" xfId="0" applyFont="1" applyFill="1" applyBorder="1" applyAlignment="1">
      <alignment horizontal="right" vertical="top" wrapText="1"/>
    </xf>
    <xf numFmtId="0" fontId="92" fillId="0" borderId="0" xfId="1" applyFont="1" applyAlignment="1">
      <alignment horizontal="center"/>
    </xf>
    <xf numFmtId="0" fontId="90" fillId="0" borderId="0" xfId="1" applyFont="1" applyAlignment="1">
      <alignment horizontal="center"/>
    </xf>
    <xf numFmtId="0" fontId="41" fillId="4" borderId="10" xfId="0" applyFont="1" applyFill="1" applyBorder="1" applyAlignment="1">
      <alignment horizontal="center" vertical="top" wrapText="1"/>
    </xf>
    <xf numFmtId="0" fontId="26" fillId="0" borderId="0" xfId="1" applyFont="1" applyAlignment="1">
      <alignment horizontal="center"/>
    </xf>
    <xf numFmtId="0" fontId="26" fillId="0" borderId="0" xfId="1" applyFont="1" applyAlignment="1">
      <alignment horizontal="right"/>
    </xf>
    <xf numFmtId="0" fontId="11" fillId="4" borderId="2" xfId="1" quotePrefix="1" applyFont="1" applyFill="1" applyBorder="1" applyAlignment="1">
      <alignment horizontal="center" vertical="center" wrapText="1"/>
    </xf>
    <xf numFmtId="0" fontId="61" fillId="0" borderId="0" xfId="0" applyFont="1" applyBorder="1" applyAlignment="1">
      <alignment horizontal="left" vertical="center" wrapText="1"/>
    </xf>
    <xf numFmtId="0" fontId="91" fillId="0" borderId="0" xfId="0" applyFont="1" applyBorder="1" applyAlignment="1">
      <alignment horizontal="center" vertical="top"/>
    </xf>
    <xf numFmtId="0" fontId="68" fillId="0" borderId="7" xfId="0" applyFont="1" applyBorder="1" applyAlignment="1">
      <alignment horizontal="left"/>
    </xf>
    <xf numFmtId="0" fontId="53" fillId="4" borderId="12" xfId="0" applyFont="1" applyFill="1" applyBorder="1" applyAlignment="1">
      <alignment horizontal="center" vertical="top" wrapText="1"/>
    </xf>
    <xf numFmtId="0" fontId="53" fillId="4" borderId="13" xfId="0" applyFont="1" applyFill="1" applyBorder="1" applyAlignment="1">
      <alignment horizontal="center" vertical="top" wrapText="1"/>
    </xf>
    <xf numFmtId="0" fontId="53" fillId="4" borderId="14" xfId="0" applyFont="1" applyFill="1" applyBorder="1" applyAlignment="1">
      <alignment horizontal="center" vertical="top" wrapText="1"/>
    </xf>
    <xf numFmtId="0" fontId="53" fillId="4" borderId="11" xfId="0" applyFont="1" applyFill="1" applyBorder="1" applyAlignment="1">
      <alignment horizontal="center" vertical="top" wrapText="1"/>
    </xf>
    <xf numFmtId="0" fontId="53" fillId="4" borderId="0" xfId="0" applyFont="1" applyFill="1" applyBorder="1" applyAlignment="1">
      <alignment horizontal="center" vertical="top" wrapText="1"/>
    </xf>
    <xf numFmtId="0" fontId="53" fillId="4" borderId="17" xfId="0" applyFont="1" applyFill="1" applyBorder="1" applyAlignment="1">
      <alignment horizontal="center" vertical="top" wrapText="1"/>
    </xf>
    <xf numFmtId="0" fontId="88" fillId="0" borderId="0" xfId="0" applyFont="1" applyAlignment="1">
      <alignment horizontal="center" vertical="center"/>
    </xf>
    <xf numFmtId="0" fontId="88" fillId="0" borderId="0" xfId="0" applyFont="1" applyBorder="1" applyAlignment="1">
      <alignment horizontal="center" vertical="center"/>
    </xf>
    <xf numFmtId="0" fontId="59" fillId="0" borderId="1" xfId="0" applyFont="1" applyBorder="1" applyAlignment="1">
      <alignment horizontal="center" vertical="center" wrapText="1"/>
    </xf>
    <xf numFmtId="0" fontId="59" fillId="0" borderId="10" xfId="0" applyFont="1" applyBorder="1" applyAlignment="1">
      <alignment horizontal="center" vertical="center" wrapText="1"/>
    </xf>
    <xf numFmtId="0" fontId="59" fillId="0" borderId="3" xfId="0" applyFont="1" applyBorder="1" applyAlignment="1">
      <alignment horizontal="center" vertical="center" wrapText="1"/>
    </xf>
    <xf numFmtId="0" fontId="104" fillId="0" borderId="0" xfId="0" applyFont="1" applyAlignment="1">
      <alignment horizontal="center" vertical="center" wrapText="1"/>
    </xf>
    <xf numFmtId="0" fontId="69" fillId="0" borderId="0" xfId="0" applyFont="1" applyAlignment="1">
      <alignment horizontal="center" vertical="top" wrapText="1"/>
    </xf>
    <xf numFmtId="0" fontId="21" fillId="0" borderId="0" xfId="0" applyFont="1" applyAlignment="1">
      <alignment horizontal="center" vertical="top" wrapText="1"/>
    </xf>
    <xf numFmtId="0" fontId="24" fillId="4" borderId="2" xfId="0" applyFont="1" applyFill="1" applyBorder="1" applyAlignment="1">
      <alignment horizontal="center" vertical="top"/>
    </xf>
    <xf numFmtId="0" fontId="24" fillId="0" borderId="0" xfId="0" applyFont="1" applyAlignment="1">
      <alignment horizontal="center" vertical="top" wrapText="1"/>
    </xf>
    <xf numFmtId="0" fontId="24" fillId="0" borderId="0" xfId="0" applyFont="1" applyAlignment="1">
      <alignment horizontal="right" vertical="top" wrapText="1"/>
    </xf>
    <xf numFmtId="0" fontId="24" fillId="4" borderId="2" xfId="0" applyFont="1" applyFill="1" applyBorder="1" applyAlignment="1">
      <alignment horizontal="center" vertical="top" wrapText="1"/>
    </xf>
    <xf numFmtId="0" fontId="24" fillId="4" borderId="10" xfId="0" applyFont="1" applyFill="1" applyBorder="1" applyAlignment="1">
      <alignment horizontal="center" vertical="top" wrapText="1"/>
    </xf>
    <xf numFmtId="0" fontId="15" fillId="0" borderId="0" xfId="0" applyFont="1" applyAlignment="1">
      <alignment horizontal="center" vertical="top" wrapText="1"/>
    </xf>
    <xf numFmtId="0" fontId="11" fillId="2" borderId="0" xfId="0" applyFont="1" applyFill="1" applyAlignment="1">
      <alignment horizontal="center"/>
    </xf>
    <xf numFmtId="0" fontId="73" fillId="2" borderId="0" xfId="0" applyFont="1" applyFill="1" applyAlignment="1">
      <alignment horizontal="center" wrapText="1"/>
    </xf>
    <xf numFmtId="0" fontId="16" fillId="3" borderId="0" xfId="0" applyFont="1" applyFill="1" applyAlignment="1">
      <alignment horizontal="center"/>
    </xf>
    <xf numFmtId="0" fontId="11" fillId="2" borderId="0" xfId="0" applyFont="1" applyFill="1" applyBorder="1" applyAlignment="1">
      <alignment horizontal="right"/>
    </xf>
    <xf numFmtId="0" fontId="68" fillId="2" borderId="0" xfId="0" applyFont="1" applyFill="1" applyAlignment="1">
      <alignment horizontal="left"/>
    </xf>
    <xf numFmtId="0" fontId="11" fillId="2" borderId="0" xfId="0" applyFont="1" applyFill="1" applyAlignment="1">
      <alignment horizontal="right"/>
    </xf>
    <xf numFmtId="0" fontId="11" fillId="2" borderId="0" xfId="0" applyFont="1" applyFill="1" applyAlignment="1">
      <alignment horizontal="left"/>
    </xf>
    <xf numFmtId="0" fontId="112" fillId="8" borderId="13" xfId="0" applyFont="1" applyFill="1" applyBorder="1" applyAlignment="1">
      <alignment horizontal="left" vertical="center" wrapText="1"/>
    </xf>
    <xf numFmtId="0" fontId="15" fillId="2" borderId="0" xfId="0" applyFont="1" applyFill="1" applyAlignment="1">
      <alignment horizontal="center"/>
    </xf>
    <xf numFmtId="0" fontId="77" fillId="2" borderId="0" xfId="0" applyFont="1" applyFill="1" applyAlignment="1">
      <alignment horizontal="center"/>
    </xf>
    <xf numFmtId="0" fontId="112" fillId="8" borderId="0" xfId="0" applyFont="1" applyFill="1" applyBorder="1" applyAlignment="1">
      <alignment horizontal="left" vertical="center" wrapText="1"/>
    </xf>
    <xf numFmtId="0" fontId="16" fillId="0" borderId="0" xfId="0" applyFont="1" applyFill="1" applyAlignment="1">
      <alignment horizontal="center"/>
    </xf>
    <xf numFmtId="0" fontId="11" fillId="0" borderId="0" xfId="0" applyFont="1" applyFill="1" applyBorder="1" applyAlignment="1">
      <alignment horizontal="left"/>
    </xf>
    <xf numFmtId="0" fontId="16" fillId="2" borderId="0" xfId="0" applyFont="1" applyFill="1" applyAlignment="1">
      <alignment horizontal="center"/>
    </xf>
    <xf numFmtId="0" fontId="11" fillId="4" borderId="15" xfId="0" applyFont="1" applyFill="1" applyBorder="1" applyAlignment="1">
      <alignment horizontal="center" vertical="top" wrapText="1"/>
    </xf>
    <xf numFmtId="0" fontId="69" fillId="2" borderId="0" xfId="0" applyFont="1" applyFill="1" applyAlignment="1">
      <alignment horizontal="center"/>
    </xf>
    <xf numFmtId="0" fontId="105" fillId="2" borderId="0" xfId="0" applyFont="1" applyFill="1" applyAlignment="1">
      <alignment horizontal="center" wrapText="1"/>
    </xf>
    <xf numFmtId="0" fontId="0" fillId="4" borderId="9" xfId="0" applyFill="1" applyBorder="1"/>
    <xf numFmtId="0" fontId="0" fillId="4" borderId="6" xfId="0" applyFill="1" applyBorder="1"/>
    <xf numFmtId="2" fontId="13" fillId="2" borderId="12" xfId="0" applyNumberFormat="1" applyFont="1" applyFill="1" applyBorder="1" applyAlignment="1">
      <alignment horizontal="center" vertical="center" wrapText="1"/>
    </xf>
    <xf numFmtId="2" fontId="13" fillId="2" borderId="13" xfId="0" applyNumberFormat="1" applyFont="1" applyFill="1" applyBorder="1" applyAlignment="1">
      <alignment horizontal="center" vertical="center" wrapText="1"/>
    </xf>
    <xf numFmtId="2" fontId="13" fillId="2" borderId="14" xfId="0" applyNumberFormat="1" applyFont="1" applyFill="1" applyBorder="1" applyAlignment="1">
      <alignment horizontal="center" vertical="center" wrapText="1"/>
    </xf>
    <xf numFmtId="2" fontId="13" fillId="2" borderId="11" xfId="0" applyNumberFormat="1" applyFont="1" applyFill="1" applyBorder="1" applyAlignment="1">
      <alignment horizontal="center" vertical="center" wrapText="1"/>
    </xf>
    <xf numFmtId="2" fontId="13" fillId="2" borderId="0" xfId="0" applyNumberFormat="1" applyFont="1" applyFill="1" applyBorder="1" applyAlignment="1">
      <alignment horizontal="center" vertical="center" wrapText="1"/>
    </xf>
    <xf numFmtId="2" fontId="13" fillId="2" borderId="17" xfId="0" applyNumberFormat="1" applyFont="1" applyFill="1" applyBorder="1" applyAlignment="1">
      <alignment horizontal="center" vertical="center" wrapText="1"/>
    </xf>
    <xf numFmtId="2" fontId="13" fillId="2" borderId="8" xfId="0" applyNumberFormat="1" applyFont="1" applyFill="1" applyBorder="1" applyAlignment="1">
      <alignment horizontal="center" vertical="center" wrapText="1"/>
    </xf>
    <xf numFmtId="2" fontId="13" fillId="2" borderId="7" xfId="0" applyNumberFormat="1" applyFont="1" applyFill="1" applyBorder="1" applyAlignment="1">
      <alignment horizontal="center" vertical="center" wrapText="1"/>
    </xf>
    <xf numFmtId="2" fontId="13" fillId="2" borderId="15" xfId="0" applyNumberFormat="1" applyFont="1" applyFill="1" applyBorder="1" applyAlignment="1">
      <alignment horizontal="center" vertical="center" wrapText="1"/>
    </xf>
    <xf numFmtId="0" fontId="82" fillId="2" borderId="0" xfId="0" applyFont="1" applyFill="1" applyAlignment="1">
      <alignment horizontal="center" wrapText="1"/>
    </xf>
    <xf numFmtId="0" fontId="0" fillId="4" borderId="13" xfId="0" applyFill="1" applyBorder="1"/>
    <xf numFmtId="0" fontId="0" fillId="4" borderId="14" xfId="0" applyFill="1" applyBorder="1"/>
    <xf numFmtId="0" fontId="0" fillId="4" borderId="8" xfId="0" applyFill="1" applyBorder="1"/>
    <xf numFmtId="0" fontId="0" fillId="4" borderId="7" xfId="0" applyFill="1" applyBorder="1"/>
    <xf numFmtId="0" fontId="0" fillId="4" borderId="15" xfId="0" applyFill="1" applyBorder="1"/>
    <xf numFmtId="0" fontId="70" fillId="2" borderId="0" xfId="0" applyFont="1" applyFill="1" applyAlignment="1">
      <alignment horizontal="center" wrapText="1"/>
    </xf>
    <xf numFmtId="0" fontId="31" fillId="4" borderId="5" xfId="1" applyFont="1" applyFill="1" applyBorder="1" applyAlignment="1">
      <alignment horizontal="center" vertical="top" wrapText="1"/>
    </xf>
    <xf numFmtId="0" fontId="31" fillId="4" borderId="9" xfId="1" applyFont="1" applyFill="1" applyBorder="1" applyAlignment="1">
      <alignment horizontal="center" vertical="top" wrapText="1"/>
    </xf>
    <xf numFmtId="0" fontId="31" fillId="4" borderId="14" xfId="1" applyFont="1" applyFill="1" applyBorder="1" applyAlignment="1">
      <alignment horizontal="center" vertical="top" wrapText="1"/>
    </xf>
    <xf numFmtId="0" fontId="31" fillId="4" borderId="2" xfId="1" applyFont="1" applyFill="1" applyBorder="1" applyAlignment="1">
      <alignment horizontal="center" vertical="top" wrapText="1"/>
    </xf>
    <xf numFmtId="0" fontId="31" fillId="4" borderId="6" xfId="1" applyFont="1" applyFill="1" applyBorder="1" applyAlignment="1">
      <alignment horizontal="center" vertical="top" wrapText="1"/>
    </xf>
    <xf numFmtId="0" fontId="82" fillId="0" borderId="0" xfId="1" applyFont="1" applyAlignment="1">
      <alignment horizontal="center"/>
    </xf>
    <xf numFmtId="0" fontId="31" fillId="4" borderId="1" xfId="1" applyFont="1" applyFill="1" applyBorder="1" applyAlignment="1">
      <alignment horizontal="center" vertical="top" wrapText="1"/>
    </xf>
    <xf numFmtId="0" fontId="31" fillId="4" borderId="3" xfId="1" applyFont="1" applyFill="1" applyBorder="1" applyAlignment="1">
      <alignment horizontal="center" vertical="top" wrapText="1"/>
    </xf>
    <xf numFmtId="0" fontId="27" fillId="4" borderId="2" xfId="1" applyFont="1" applyFill="1" applyBorder="1" applyAlignment="1">
      <alignment horizontal="center" vertical="top" wrapText="1"/>
    </xf>
    <xf numFmtId="0" fontId="15" fillId="4" borderId="2" xfId="2" applyFont="1" applyFill="1" applyBorder="1" applyAlignment="1">
      <alignment horizontal="center" vertical="top" wrapText="1"/>
    </xf>
    <xf numFmtId="0" fontId="30" fillId="4" borderId="2" xfId="8" applyFont="1" applyFill="1" applyBorder="1" applyAlignment="1">
      <alignment horizontal="center" vertical="top" wrapText="1"/>
    </xf>
    <xf numFmtId="0" fontId="30" fillId="4" borderId="1" xfId="8" applyFont="1" applyFill="1" applyBorder="1" applyAlignment="1">
      <alignment horizontal="center" vertical="top" wrapText="1"/>
    </xf>
    <xf numFmtId="0" fontId="30" fillId="4" borderId="3" xfId="8" applyFont="1" applyFill="1" applyBorder="1" applyAlignment="1">
      <alignment horizontal="center" vertical="top" wrapText="1"/>
    </xf>
    <xf numFmtId="0" fontId="30" fillId="4" borderId="5" xfId="8" applyFont="1" applyFill="1" applyBorder="1" applyAlignment="1">
      <alignment horizontal="center" vertical="top" wrapText="1"/>
    </xf>
    <xf numFmtId="0" fontId="30" fillId="4" borderId="9" xfId="8" applyFont="1" applyFill="1" applyBorder="1" applyAlignment="1">
      <alignment horizontal="center" vertical="top" wrapText="1"/>
    </xf>
    <xf numFmtId="0" fontId="30" fillId="4" borderId="6" xfId="8" applyFont="1" applyFill="1" applyBorder="1" applyAlignment="1">
      <alignment horizontal="center" vertical="top" wrapText="1"/>
    </xf>
    <xf numFmtId="0" fontId="11" fillId="0" borderId="0" xfId="2" applyFont="1" applyAlignment="1">
      <alignment horizontal="center" vertical="top" wrapText="1"/>
    </xf>
    <xf numFmtId="0" fontId="11" fillId="0" borderId="0" xfId="2" applyFont="1" applyAlignment="1">
      <alignment horizontal="left"/>
    </xf>
    <xf numFmtId="0" fontId="82" fillId="0" borderId="0" xfId="0" applyFont="1" applyAlignment="1">
      <alignment horizontal="center"/>
    </xf>
    <xf numFmtId="0" fontId="12" fillId="0" borderId="0" xfId="2" applyFont="1" applyAlignment="1">
      <alignment horizontal="right"/>
    </xf>
    <xf numFmtId="0" fontId="29" fillId="4" borderId="5" xfId="8" applyFont="1" applyFill="1" applyBorder="1" applyAlignment="1">
      <alignment horizontal="center" vertical="top" wrapText="1"/>
    </xf>
    <xf numFmtId="0" fontId="29" fillId="4" borderId="9" xfId="8" applyFont="1" applyFill="1" applyBorder="1" applyAlignment="1">
      <alignment horizontal="center" vertical="top" wrapText="1"/>
    </xf>
    <xf numFmtId="0" fontId="29" fillId="4" borderId="6" xfId="8" applyFont="1" applyFill="1" applyBorder="1" applyAlignment="1">
      <alignment horizontal="center" vertical="top" wrapText="1"/>
    </xf>
    <xf numFmtId="0" fontId="12" fillId="0" borderId="0" xfId="2" applyFont="1" applyAlignment="1">
      <alignment horizontal="center"/>
    </xf>
    <xf numFmtId="0" fontId="31" fillId="4" borderId="2" xfId="8" applyFont="1" applyFill="1" applyBorder="1" applyAlignment="1">
      <alignment horizontal="center" vertical="top" wrapText="1"/>
    </xf>
    <xf numFmtId="0" fontId="31" fillId="4" borderId="5" xfId="8" applyFont="1" applyFill="1" applyBorder="1" applyAlignment="1">
      <alignment horizontal="center" vertical="top" wrapText="1"/>
    </xf>
    <xf numFmtId="0" fontId="31" fillId="4" borderId="9" xfId="8" applyFont="1" applyFill="1" applyBorder="1" applyAlignment="1">
      <alignment horizontal="center" vertical="top" wrapText="1"/>
    </xf>
    <xf numFmtId="0" fontId="27" fillId="4" borderId="5" xfId="8" applyFont="1" applyFill="1" applyBorder="1" applyAlignment="1">
      <alignment horizontal="center" vertical="top" wrapText="1"/>
    </xf>
    <xf numFmtId="0" fontId="27" fillId="4" borderId="9" xfId="8" applyFont="1" applyFill="1" applyBorder="1" applyAlignment="1">
      <alignment horizontal="center" vertical="top" wrapText="1"/>
    </xf>
    <xf numFmtId="0" fontId="29" fillId="4" borderId="1" xfId="8" applyFont="1" applyFill="1" applyBorder="1" applyAlignment="1">
      <alignment horizontal="center" vertical="top" wrapText="1"/>
    </xf>
    <xf numFmtId="0" fontId="29" fillId="4" borderId="3" xfId="8" applyFont="1" applyFill="1" applyBorder="1" applyAlignment="1">
      <alignment horizontal="center" vertical="top" wrapText="1"/>
    </xf>
    <xf numFmtId="0" fontId="21" fillId="0" borderId="0" xfId="0" applyFont="1" applyAlignment="1">
      <alignment horizontal="justify" vertical="top" wrapText="1"/>
    </xf>
    <xf numFmtId="0" fontId="16" fillId="0" borderId="0" xfId="0" applyFont="1" applyAlignment="1">
      <alignment horizontal="justify" vertical="top" wrapText="1"/>
    </xf>
    <xf numFmtId="0" fontId="0" fillId="0" borderId="0" xfId="0" applyAlignment="1">
      <alignment wrapText="1"/>
    </xf>
    <xf numFmtId="0" fontId="29" fillId="4" borderId="1" xfId="1" applyFont="1" applyFill="1" applyBorder="1" applyAlignment="1">
      <alignment horizontal="center" vertical="top"/>
    </xf>
    <xf numFmtId="0" fontId="29" fillId="4" borderId="10" xfId="1" applyFont="1" applyFill="1" applyBorder="1" applyAlignment="1">
      <alignment horizontal="center" vertical="top"/>
    </xf>
    <xf numFmtId="0" fontId="29" fillId="4" borderId="3" xfId="1" applyFont="1" applyFill="1" applyBorder="1" applyAlignment="1">
      <alignment horizontal="center" vertical="top"/>
    </xf>
    <xf numFmtId="0" fontId="31" fillId="4" borderId="10" xfId="1" applyFont="1" applyFill="1" applyBorder="1" applyAlignment="1">
      <alignment horizontal="center" vertical="top" wrapText="1"/>
    </xf>
    <xf numFmtId="0" fontId="31" fillId="4" borderId="12" xfId="1" applyFont="1" applyFill="1" applyBorder="1" applyAlignment="1">
      <alignment horizontal="center" vertical="top" wrapText="1"/>
    </xf>
    <xf numFmtId="0" fontId="31" fillId="4" borderId="11" xfId="1" applyFont="1" applyFill="1" applyBorder="1" applyAlignment="1">
      <alignment horizontal="center" vertical="top" wrapText="1"/>
    </xf>
    <xf numFmtId="0" fontId="31" fillId="4" borderId="17" xfId="1" applyFont="1" applyFill="1" applyBorder="1" applyAlignment="1">
      <alignment horizontal="center" vertical="top" wrapText="1"/>
    </xf>
    <xf numFmtId="0" fontId="29" fillId="4" borderId="2" xfId="1" applyFont="1" applyFill="1" applyBorder="1" applyAlignment="1">
      <alignment horizontal="center" wrapText="1"/>
    </xf>
    <xf numFmtId="0" fontId="29" fillId="4" borderId="5" xfId="1" applyFont="1" applyFill="1" applyBorder="1" applyAlignment="1">
      <alignment horizontal="center" wrapText="1"/>
    </xf>
    <xf numFmtId="0" fontId="29" fillId="4" borderId="9" xfId="1" applyFont="1" applyFill="1" applyBorder="1" applyAlignment="1">
      <alignment horizontal="center" wrapText="1"/>
    </xf>
    <xf numFmtId="0" fontId="29" fillId="4" borderId="6" xfId="1" applyFont="1" applyFill="1" applyBorder="1" applyAlignment="1">
      <alignment horizontal="center" wrapText="1"/>
    </xf>
    <xf numFmtId="0" fontId="26" fillId="4" borderId="5" xfId="3" applyFont="1" applyFill="1" applyBorder="1" applyAlignment="1">
      <alignment horizontal="center" vertical="top" wrapText="1"/>
    </xf>
    <xf numFmtId="0" fontId="26" fillId="4" borderId="9" xfId="3" applyFont="1" applyFill="1" applyBorder="1" applyAlignment="1">
      <alignment horizontal="center" vertical="top" wrapText="1"/>
    </xf>
    <xf numFmtId="0" fontId="26" fillId="4" borderId="6" xfId="3" applyFont="1" applyFill="1" applyBorder="1" applyAlignment="1">
      <alignment horizontal="center" vertical="top" wrapText="1"/>
    </xf>
    <xf numFmtId="0" fontId="12" fillId="0" borderId="0" xfId="3" applyFont="1" applyAlignment="1">
      <alignment horizontal="right"/>
    </xf>
    <xf numFmtId="0" fontId="15" fillId="0" borderId="0" xfId="3" applyFont="1" applyAlignment="1">
      <alignment horizontal="center"/>
    </xf>
    <xf numFmtId="0" fontId="77" fillId="0" borderId="0" xfId="3" applyFont="1" applyAlignment="1">
      <alignment horizontal="center"/>
    </xf>
    <xf numFmtId="0" fontId="70" fillId="0" borderId="0" xfId="3" applyFont="1" applyAlignment="1">
      <alignment horizontal="center"/>
    </xf>
    <xf numFmtId="0" fontId="11" fillId="0" borderId="0" xfId="3" applyFont="1" applyAlignment="1">
      <alignment horizontal="left"/>
    </xf>
    <xf numFmtId="0" fontId="26" fillId="0" borderId="7" xfId="3" applyFont="1" applyBorder="1" applyAlignment="1">
      <alignment horizontal="center"/>
    </xf>
    <xf numFmtId="0" fontId="15" fillId="0" borderId="0" xfId="3" applyFont="1" applyAlignment="1">
      <alignment horizontal="right" vertical="top" wrapText="1"/>
    </xf>
    <xf numFmtId="0" fontId="93" fillId="7" borderId="5" xfId="3" applyFont="1" applyFill="1" applyBorder="1" applyAlignment="1">
      <alignment horizontal="left" vertical="center" wrapText="1"/>
    </xf>
    <xf numFmtId="0" fontId="93" fillId="7" borderId="6" xfId="3" applyFont="1" applyFill="1" applyBorder="1" applyAlignment="1">
      <alignment horizontal="left" vertical="center" wrapText="1"/>
    </xf>
    <xf numFmtId="0" fontId="17" fillId="7" borderId="6" xfId="3" applyFont="1" applyFill="1" applyBorder="1" applyAlignment="1">
      <alignment horizontal="left" vertical="center" wrapText="1"/>
    </xf>
    <xf numFmtId="0" fontId="16" fillId="0" borderId="0" xfId="3" applyAlignment="1">
      <alignment horizontal="left"/>
    </xf>
    <xf numFmtId="0" fontId="15" fillId="0" borderId="0" xfId="3" applyFont="1" applyAlignment="1">
      <alignment horizontal="center" vertical="top" wrapText="1"/>
    </xf>
    <xf numFmtId="0" fontId="26" fillId="4" borderId="1" xfId="3" applyFont="1" applyFill="1" applyBorder="1" applyAlignment="1">
      <alignment horizontal="center" vertical="top" wrapText="1"/>
    </xf>
    <xf numFmtId="0" fontId="26" fillId="4" borderId="3" xfId="3" applyFont="1" applyFill="1" applyBorder="1" applyAlignment="1">
      <alignment horizontal="center" vertical="top" wrapText="1"/>
    </xf>
    <xf numFmtId="0" fontId="26" fillId="4" borderId="5" xfId="3" applyFont="1" applyFill="1" applyBorder="1" applyAlignment="1">
      <alignment horizontal="center" vertical="top"/>
    </xf>
    <xf numFmtId="0" fontId="26" fillId="4" borderId="9" xfId="3" applyFont="1" applyFill="1" applyBorder="1" applyAlignment="1">
      <alignment horizontal="center" vertical="top"/>
    </xf>
    <xf numFmtId="0" fontId="26" fillId="4" borderId="6" xfId="3" applyFont="1" applyFill="1" applyBorder="1" applyAlignment="1">
      <alignment horizontal="center" vertical="top"/>
    </xf>
    <xf numFmtId="0" fontId="26" fillId="4" borderId="12" xfId="3" applyFont="1" applyFill="1" applyBorder="1" applyAlignment="1">
      <alignment horizontal="center" vertical="top" wrapText="1"/>
    </xf>
    <xf numFmtId="0" fontId="26" fillId="4" borderId="13" xfId="3" applyFont="1" applyFill="1" applyBorder="1" applyAlignment="1">
      <alignment horizontal="center" vertical="top" wrapText="1"/>
    </xf>
    <xf numFmtId="0" fontId="26" fillId="4" borderId="14" xfId="3" applyFont="1" applyFill="1" applyBorder="1" applyAlignment="1">
      <alignment horizontal="center" vertical="top" wrapText="1"/>
    </xf>
    <xf numFmtId="0" fontId="26" fillId="4" borderId="8" xfId="3" applyFont="1" applyFill="1" applyBorder="1" applyAlignment="1">
      <alignment horizontal="center" vertical="top" wrapText="1"/>
    </xf>
    <xf numFmtId="0" fontId="26" fillId="4" borderId="7" xfId="3" applyFont="1" applyFill="1" applyBorder="1" applyAlignment="1">
      <alignment horizontal="center" vertical="top" wrapText="1"/>
    </xf>
    <xf numFmtId="0" fontId="26" fillId="4" borderId="15" xfId="3" applyFont="1" applyFill="1" applyBorder="1" applyAlignment="1">
      <alignment horizontal="center" vertical="top" wrapText="1"/>
    </xf>
    <xf numFmtId="0" fontId="11" fillId="0" borderId="0" xfId="2" applyFont="1" applyAlignment="1">
      <alignment horizontal="center"/>
    </xf>
    <xf numFmtId="0" fontId="21" fillId="0" borderId="0" xfId="2" applyFont="1" applyAlignment="1">
      <alignment horizontal="center"/>
    </xf>
    <xf numFmtId="0" fontId="70" fillId="0" borderId="0" xfId="2" applyFont="1" applyAlignment="1">
      <alignment horizontal="center" wrapText="1"/>
    </xf>
    <xf numFmtId="0" fontId="26" fillId="0" borderId="0" xfId="2" applyFont="1" applyBorder="1" applyAlignment="1">
      <alignment horizontal="right"/>
    </xf>
    <xf numFmtId="0" fontId="16" fillId="0" borderId="0" xfId="2" applyFont="1"/>
    <xf numFmtId="0" fontId="11" fillId="6" borderId="2" xfId="2" applyFont="1" applyFill="1" applyBorder="1" applyAlignment="1">
      <alignment horizontal="center"/>
    </xf>
    <xf numFmtId="0" fontId="11" fillId="0" borderId="0" xfId="2" applyFont="1" applyAlignment="1">
      <alignment horizontal="right" vertical="top" wrapText="1"/>
    </xf>
    <xf numFmtId="0" fontId="11" fillId="6" borderId="2" xfId="2" applyFont="1" applyFill="1" applyBorder="1" applyAlignment="1">
      <alignment horizontal="center" vertical="top" wrapText="1"/>
    </xf>
    <xf numFmtId="9" fontId="11" fillId="0" borderId="0" xfId="13" applyFont="1"/>
  </cellXfs>
  <cellStyles count="14">
    <cellStyle name="Comma" xfId="5" builtinId="3"/>
    <cellStyle name="Normal" xfId="0" builtinId="0"/>
    <cellStyle name="Normal 2" xfId="1"/>
    <cellStyle name="Normal 2 2" xfId="6"/>
    <cellStyle name="Normal 2 2 2" xfId="7"/>
    <cellStyle name="Normal 2 2 3" xfId="8"/>
    <cellStyle name="Normal 2 2 4" xfId="12"/>
    <cellStyle name="Normal 2 3" xfId="9"/>
    <cellStyle name="Normal 2 3 2" xfId="10"/>
    <cellStyle name="Normal 2 4" xfId="11"/>
    <cellStyle name="Normal 3" xfId="2"/>
    <cellStyle name="Normal 3 2" xfId="3"/>
    <cellStyle name="Normal 4" xfId="4"/>
    <cellStyle name="Percent" xfId="13" builtinId="5"/>
  </cellStyles>
  <dxfs count="0"/>
  <tableStyles count="0" defaultTableStyle="TableStyleMedium9" defaultPivotStyle="PivotStyleLight16"/>
  <colors>
    <mruColors>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worksheet" Target="worksheets/sheet63.xml"/><Relationship Id="rId68" Type="http://schemas.openxmlformats.org/officeDocument/2006/relationships/worksheet" Target="worksheets/sheet68.xml"/><Relationship Id="rId7" Type="http://schemas.openxmlformats.org/officeDocument/2006/relationships/worksheet" Target="worksheets/sheet7.xml"/><Relationship Id="rId71"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worksheet" Target="worksheets/sheet58.xml"/><Relationship Id="rId66" Type="http://schemas.openxmlformats.org/officeDocument/2006/relationships/worksheet" Target="worksheets/sheet66.xml"/><Relationship Id="rId7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61" Type="http://schemas.openxmlformats.org/officeDocument/2006/relationships/worksheet" Target="worksheets/sheet6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worksheet" Target="worksheets/sheet60.xml"/><Relationship Id="rId65" Type="http://schemas.openxmlformats.org/officeDocument/2006/relationships/worksheet" Target="worksheets/sheet65.xml"/><Relationship Id="rId73"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worksheet" Target="worksheets/sheet64.xml"/><Relationship Id="rId69" Type="http://schemas.openxmlformats.org/officeDocument/2006/relationships/worksheet" Target="worksheets/sheet69.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styles" Target="styles.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worksheet" Target="worksheets/sheet59.xml"/><Relationship Id="rId67" Type="http://schemas.openxmlformats.org/officeDocument/2006/relationships/worksheet" Target="worksheets/sheet67.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worksheet" Target="worksheets/sheet62.xml"/><Relationship Id="rId70" Type="http://schemas.openxmlformats.org/officeDocument/2006/relationships/worksheet" Target="worksheets/sheet70.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1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4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9.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0.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3.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1.jpeg"/></Relationships>
</file>

<file path=xl/drawings/_rels/drawing8.xml.rels><?xml version="1.0" encoding="UTF-8" standalone="yes"?>
<Relationships xmlns="http://schemas.openxmlformats.org/package/2006/relationships"><Relationship Id="rId1" Type="http://schemas.openxmlformats.org/officeDocument/2006/relationships/image" Target="../media/image1.jpeg"/></Relationships>
</file>

<file path=xl/drawings/_rels/drawing9.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82550</xdr:colOff>
      <xdr:row>2</xdr:row>
      <xdr:rowOff>151261</xdr:rowOff>
    </xdr:from>
    <xdr:ext cx="9271663" cy="4551367"/>
    <xdr:sp macro="" textlink="">
      <xdr:nvSpPr>
        <xdr:cNvPr id="2" name="Rectangle 1"/>
        <xdr:cNvSpPr/>
      </xdr:nvSpPr>
      <xdr:spPr>
        <a:xfrm>
          <a:off x="82550" y="488446"/>
          <a:ext cx="9263856" cy="4531229"/>
        </a:xfrm>
        <a:prstGeom prst="rect">
          <a:avLst/>
        </a:prstGeom>
        <a:noFill/>
      </xdr:spPr>
      <xdr:txBody>
        <a:bodyPr wrap="square" lIns="91440" tIns="45720" rIns="91440" bIns="45720">
          <a:noAutofit/>
        </a:bodyPr>
        <a:lstStyle/>
        <a:p>
          <a:pPr algn="ctr">
            <a:lnSpc>
              <a:spcPts val="6300"/>
            </a:lnSpc>
          </a:pP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Annual Work Plan &amp; Budget</a:t>
          </a:r>
        </a:p>
        <a:p>
          <a:pPr algn="ctr">
            <a:lnSpc>
              <a:spcPts val="6300"/>
            </a:lnSpc>
          </a:pPr>
          <a:r>
            <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2020-21</a:t>
          </a:r>
        </a:p>
        <a:p>
          <a:pPr algn="ctr">
            <a:lnSpc>
              <a:spcPts val="6300"/>
            </a:lnSpc>
          </a:pPr>
          <a:r>
            <a:rPr lang="en-US" sz="5400" b="1" cap="none" spc="300">
              <a:ln w="11430" cmpd="sng">
                <a:solidFill>
                  <a:schemeClr val="accent1">
                    <a:tint val="10000"/>
                  </a:schemeClr>
                </a:solidFill>
                <a:prstDash val="solid"/>
                <a:miter lim="800000"/>
              </a:ln>
              <a:solidFill>
                <a:schemeClr val="tx1"/>
              </a:solidFill>
              <a:effectLst>
                <a:glow rad="45500">
                  <a:schemeClr val="accent1">
                    <a:satMod val="220000"/>
                    <a:alpha val="35000"/>
                  </a:schemeClr>
                </a:glow>
              </a:effectLst>
            </a:rPr>
            <a:t>MDM</a:t>
          </a:r>
        </a:p>
        <a:p>
          <a:pPr algn="ctr">
            <a:lnSpc>
              <a:spcPts val="5100"/>
            </a:lnSpc>
          </a:pPr>
          <a:r>
            <a:rPr lang="en-US" sz="4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State/UT</a:t>
          </a:r>
          <a:r>
            <a:rPr lang="en-US" sz="4400" b="1" cap="none" spc="300" baseline="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 : ODISHA</a:t>
          </a:r>
        </a:p>
        <a:p>
          <a:pPr algn="ctr">
            <a:lnSpc>
              <a:spcPts val="5100"/>
            </a:lnSpc>
          </a:pPr>
          <a:r>
            <a:rPr lang="en-US" sz="4400" b="1" cap="none" spc="300" baseline="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rPr>
            <a:t>Date of Submission : 14.05.2020</a:t>
          </a:r>
          <a:endParaRPr lang="en-US" sz="4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a:p>
          <a:pPr algn="ctr">
            <a:lnSpc>
              <a:spcPts val="6300"/>
            </a:lnSpc>
          </a:pPr>
          <a:endParaRPr lang="en-US" sz="5400" b="1" cap="none" spc="300">
            <a:ln w="11430" cmpd="sng">
              <a:solidFill>
                <a:schemeClr val="accent1">
                  <a:tint val="10000"/>
                </a:schemeClr>
              </a:solidFill>
              <a:prstDash val="solid"/>
              <a:miter lim="800000"/>
            </a:ln>
            <a:gradFill>
              <a:gsLst>
                <a:gs pos="10000">
                  <a:schemeClr val="accent1">
                    <a:tint val="83000"/>
                    <a:shade val="100000"/>
                    <a:satMod val="200000"/>
                  </a:schemeClr>
                </a:gs>
                <a:gs pos="75000">
                  <a:schemeClr val="accent1">
                    <a:tint val="100000"/>
                    <a:shade val="50000"/>
                    <a:satMod val="150000"/>
                  </a:schemeClr>
                </a:gs>
              </a:gsLst>
              <a:lin ang="5400000"/>
            </a:gradFill>
            <a:effectLst>
              <a:glow rad="45500">
                <a:schemeClr val="accent1">
                  <a:satMod val="220000"/>
                  <a:alpha val="35000"/>
                </a:schemeClr>
              </a:glow>
            </a:effectLst>
          </a:endParaRPr>
        </a:p>
      </xdr:txBody>
    </xdr:sp>
    <xdr:clientData/>
  </xdr:oneCellAnchor>
</xdr:wsDr>
</file>

<file path=xl/drawings/drawing10.xml><?xml version="1.0" encoding="utf-8"?>
<xdr:wsDr xmlns:xdr="http://schemas.openxmlformats.org/drawingml/2006/spreadsheetDrawing" xmlns:a="http://schemas.openxmlformats.org/drawingml/2006/main">
  <xdr:twoCellAnchor editAs="oneCell">
    <xdr:from>
      <xdr:col>0</xdr:col>
      <xdr:colOff>409575</xdr:colOff>
      <xdr:row>1</xdr:row>
      <xdr:rowOff>28575</xdr:rowOff>
    </xdr:from>
    <xdr:to>
      <xdr:col>1</xdr:col>
      <xdr:colOff>685799</xdr:colOff>
      <xdr:row>6</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09575" y="190500"/>
          <a:ext cx="752474" cy="956516"/>
        </a:xfrm>
        <a:prstGeom prst="rect">
          <a:avLst/>
        </a:prstGeom>
      </xdr:spPr>
    </xdr:pic>
    <xdr:clientData/>
  </xdr:twoCellAnchor>
</xdr:wsDr>
</file>

<file path=xl/drawings/drawing11.xml><?xml version="1.0" encoding="utf-8"?>
<xdr:wsDr xmlns:xdr="http://schemas.openxmlformats.org/drawingml/2006/spreadsheetDrawing" xmlns:a="http://schemas.openxmlformats.org/drawingml/2006/main">
  <xdr:twoCellAnchor editAs="oneCell">
    <xdr:from>
      <xdr:col>0</xdr:col>
      <xdr:colOff>428625</xdr:colOff>
      <xdr:row>0</xdr:row>
      <xdr:rowOff>28575</xdr:rowOff>
    </xdr:from>
    <xdr:to>
      <xdr:col>1</xdr:col>
      <xdr:colOff>704849</xdr:colOff>
      <xdr:row>5</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28625" y="28575"/>
          <a:ext cx="752474" cy="956516"/>
        </a:xfrm>
        <a:prstGeom prst="rect">
          <a:avLst/>
        </a:prstGeom>
      </xdr:spPr>
    </xdr:pic>
    <xdr:clientData/>
  </xdr:twoCellAnchor>
</xdr:wsDr>
</file>

<file path=xl/drawings/drawing12.xml><?xml version="1.0" encoding="utf-8"?>
<xdr:wsDr xmlns:xdr="http://schemas.openxmlformats.org/drawingml/2006/spreadsheetDrawing" xmlns:a="http://schemas.openxmlformats.org/drawingml/2006/main">
  <xdr:twoCellAnchor editAs="oneCell">
    <xdr:from>
      <xdr:col>0</xdr:col>
      <xdr:colOff>361950</xdr:colOff>
      <xdr:row>0</xdr:row>
      <xdr:rowOff>123825</xdr:rowOff>
    </xdr:from>
    <xdr:to>
      <xdr:col>1</xdr:col>
      <xdr:colOff>619124</xdr:colOff>
      <xdr:row>5</xdr:row>
      <xdr:rowOff>118316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61950" y="123825"/>
          <a:ext cx="752474" cy="956516"/>
        </a:xfrm>
        <a:prstGeom prst="rect">
          <a:avLst/>
        </a:prstGeom>
      </xdr:spPr>
    </xdr:pic>
    <xdr:clientData/>
  </xdr:twoCellAnchor>
</xdr:wsDr>
</file>

<file path=xl/drawings/drawing13.xml><?xml version="1.0" encoding="utf-8"?>
<xdr:wsDr xmlns:xdr="http://schemas.openxmlformats.org/drawingml/2006/spreadsheetDrawing" xmlns:a="http://schemas.openxmlformats.org/drawingml/2006/main">
  <xdr:twoCellAnchor editAs="oneCell">
    <xdr:from>
      <xdr:col>0</xdr:col>
      <xdr:colOff>361950</xdr:colOff>
      <xdr:row>1</xdr:row>
      <xdr:rowOff>95250</xdr:rowOff>
    </xdr:from>
    <xdr:to>
      <xdr:col>1</xdr:col>
      <xdr:colOff>619124</xdr:colOff>
      <xdr:row>5</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61950" y="257175"/>
          <a:ext cx="752474" cy="956516"/>
        </a:xfrm>
        <a:prstGeom prst="rect">
          <a:avLst/>
        </a:prstGeom>
      </xdr:spPr>
    </xdr:pic>
    <xdr:clientData/>
  </xdr:twoCellAnchor>
</xdr:wsDr>
</file>

<file path=xl/drawings/drawing14.xml><?xml version="1.0" encoding="utf-8"?>
<xdr:wsDr xmlns:xdr="http://schemas.openxmlformats.org/drawingml/2006/spreadsheetDrawing" xmlns:a="http://schemas.openxmlformats.org/drawingml/2006/main">
  <xdr:twoCellAnchor editAs="oneCell">
    <xdr:from>
      <xdr:col>0</xdr:col>
      <xdr:colOff>85725</xdr:colOff>
      <xdr:row>1</xdr:row>
      <xdr:rowOff>76200</xdr:rowOff>
    </xdr:from>
    <xdr:to>
      <xdr:col>1</xdr:col>
      <xdr:colOff>342899</xdr:colOff>
      <xdr:row>7</xdr:row>
      <xdr:rowOff>4016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85725" y="238125"/>
          <a:ext cx="752474" cy="956516"/>
        </a:xfrm>
        <a:prstGeom prst="rect">
          <a:avLst/>
        </a:prstGeom>
      </xdr:spPr>
    </xdr:pic>
    <xdr:clientData/>
  </xdr:twoCellAnchor>
</xdr:wsDr>
</file>

<file path=xl/drawings/drawing15.xml><?xml version="1.0" encoding="utf-8"?>
<xdr:wsDr xmlns:xdr="http://schemas.openxmlformats.org/drawingml/2006/spreadsheetDrawing" xmlns:a="http://schemas.openxmlformats.org/drawingml/2006/main">
  <xdr:twoCellAnchor editAs="oneCell">
    <xdr:from>
      <xdr:col>0</xdr:col>
      <xdr:colOff>228600</xdr:colOff>
      <xdr:row>0</xdr:row>
      <xdr:rowOff>95250</xdr:rowOff>
    </xdr:from>
    <xdr:to>
      <xdr:col>1</xdr:col>
      <xdr:colOff>485774</xdr:colOff>
      <xdr:row>5</xdr:row>
      <xdr:rowOff>13541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28600" y="95250"/>
          <a:ext cx="752474" cy="956516"/>
        </a:xfrm>
        <a:prstGeom prst="rect">
          <a:avLst/>
        </a:prstGeom>
      </xdr:spPr>
    </xdr:pic>
    <xdr:clientData/>
  </xdr:twoCellAnchor>
</xdr:wsDr>
</file>

<file path=xl/drawings/drawing16.xml><?xml version="1.0" encoding="utf-8"?>
<xdr:wsDr xmlns:xdr="http://schemas.openxmlformats.org/drawingml/2006/spreadsheetDrawing" xmlns:a="http://schemas.openxmlformats.org/drawingml/2006/main">
  <xdr:twoCellAnchor editAs="oneCell">
    <xdr:from>
      <xdr:col>0</xdr:col>
      <xdr:colOff>28575</xdr:colOff>
      <xdr:row>0</xdr:row>
      <xdr:rowOff>76200</xdr:rowOff>
    </xdr:from>
    <xdr:to>
      <xdr:col>1</xdr:col>
      <xdr:colOff>285749</xdr:colOff>
      <xdr:row>5</xdr:row>
      <xdr:rowOff>42116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 y="76200"/>
          <a:ext cx="752474" cy="956516"/>
        </a:xfrm>
        <a:prstGeom prst="rect">
          <a:avLst/>
        </a:prstGeom>
      </xdr:spPr>
    </xdr:pic>
    <xdr:clientData/>
  </xdr:twoCellAnchor>
</xdr:wsDr>
</file>

<file path=xl/drawings/drawing17.xml><?xml version="1.0" encoding="utf-8"?>
<xdr:wsDr xmlns:xdr="http://schemas.openxmlformats.org/drawingml/2006/spreadsheetDrawing" xmlns:a="http://schemas.openxmlformats.org/drawingml/2006/main">
  <xdr:twoCellAnchor editAs="oneCell">
    <xdr:from>
      <xdr:col>0</xdr:col>
      <xdr:colOff>0</xdr:colOff>
      <xdr:row>1</xdr:row>
      <xdr:rowOff>104775</xdr:rowOff>
    </xdr:from>
    <xdr:to>
      <xdr:col>1</xdr:col>
      <xdr:colOff>257174</xdr:colOff>
      <xdr:row>5</xdr:row>
      <xdr:rowOff>32591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0" y="266700"/>
          <a:ext cx="752474" cy="956516"/>
        </a:xfrm>
        <a:prstGeom prst="rect">
          <a:avLst/>
        </a:prstGeom>
      </xdr:spPr>
    </xdr:pic>
    <xdr:clientData/>
  </xdr:twoCellAnchor>
</xdr:wsDr>
</file>

<file path=xl/drawings/drawing18.xml><?xml version="1.0" encoding="utf-8"?>
<xdr:wsDr xmlns:xdr="http://schemas.openxmlformats.org/drawingml/2006/spreadsheetDrawing" xmlns:a="http://schemas.openxmlformats.org/drawingml/2006/main">
  <xdr:twoCellAnchor editAs="oneCell">
    <xdr:from>
      <xdr:col>1</xdr:col>
      <xdr:colOff>85725</xdr:colOff>
      <xdr:row>0</xdr:row>
      <xdr:rowOff>57150</xdr:rowOff>
    </xdr:from>
    <xdr:to>
      <xdr:col>1</xdr:col>
      <xdr:colOff>838199</xdr:colOff>
      <xdr:row>5</xdr:row>
      <xdr:rowOff>15922</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33400" y="57150"/>
          <a:ext cx="752474" cy="956516"/>
        </a:xfrm>
        <a:prstGeom prst="rect">
          <a:avLst/>
        </a:prstGeom>
      </xdr:spPr>
    </xdr:pic>
    <xdr:clientData/>
  </xdr:twoCellAnchor>
</xdr:wsDr>
</file>

<file path=xl/drawings/drawing19.xml><?xml version="1.0" encoding="utf-8"?>
<xdr:wsDr xmlns:xdr="http://schemas.openxmlformats.org/drawingml/2006/spreadsheetDrawing" xmlns:a="http://schemas.openxmlformats.org/drawingml/2006/main">
  <xdr:twoCellAnchor editAs="oneCell">
    <xdr:from>
      <xdr:col>0</xdr:col>
      <xdr:colOff>314325</xdr:colOff>
      <xdr:row>0</xdr:row>
      <xdr:rowOff>85725</xdr:rowOff>
    </xdr:from>
    <xdr:to>
      <xdr:col>1</xdr:col>
      <xdr:colOff>666749</xdr:colOff>
      <xdr:row>5</xdr:row>
      <xdr:rowOff>46879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14325" y="85725"/>
          <a:ext cx="752474" cy="956516"/>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57151</xdr:colOff>
      <xdr:row>0</xdr:row>
      <xdr:rowOff>10975</xdr:rowOff>
    </xdr:from>
    <xdr:to>
      <xdr:col>1</xdr:col>
      <xdr:colOff>190500</xdr:colOff>
      <xdr:row>4</xdr:row>
      <xdr:rowOff>186441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7151" y="10975"/>
          <a:ext cx="752474" cy="956516"/>
        </a:xfrm>
        <a:prstGeom prst="rect">
          <a:avLst/>
        </a:prstGeom>
      </xdr:spPr>
    </xdr:pic>
    <xdr:clientData/>
  </xdr:twoCellAnchor>
</xdr:wsDr>
</file>

<file path=xl/drawings/drawing20.xml><?xml version="1.0" encoding="utf-8"?>
<xdr:wsDr xmlns:xdr="http://schemas.openxmlformats.org/drawingml/2006/spreadsheetDrawing" xmlns:a="http://schemas.openxmlformats.org/drawingml/2006/main">
  <xdr:twoCellAnchor editAs="oneCell">
    <xdr:from>
      <xdr:col>0</xdr:col>
      <xdr:colOff>352425</xdr:colOff>
      <xdr:row>1</xdr:row>
      <xdr:rowOff>19050</xdr:rowOff>
    </xdr:from>
    <xdr:to>
      <xdr:col>1</xdr:col>
      <xdr:colOff>723899</xdr:colOff>
      <xdr:row>6</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180975"/>
          <a:ext cx="752474" cy="956516"/>
        </a:xfrm>
        <a:prstGeom prst="rect">
          <a:avLst/>
        </a:prstGeom>
      </xdr:spPr>
    </xdr:pic>
    <xdr:clientData/>
  </xdr:twoCellAnchor>
</xdr:wsDr>
</file>

<file path=xl/drawings/drawing21.xml><?xml version="1.0" encoding="utf-8"?>
<xdr:wsDr xmlns:xdr="http://schemas.openxmlformats.org/drawingml/2006/spreadsheetDrawing" xmlns:a="http://schemas.openxmlformats.org/drawingml/2006/main">
  <xdr:twoCellAnchor editAs="oneCell">
    <xdr:from>
      <xdr:col>1</xdr:col>
      <xdr:colOff>28575</xdr:colOff>
      <xdr:row>0</xdr:row>
      <xdr:rowOff>95250</xdr:rowOff>
    </xdr:from>
    <xdr:to>
      <xdr:col>1</xdr:col>
      <xdr:colOff>781049</xdr:colOff>
      <xdr:row>5</xdr:row>
      <xdr:rowOff>23066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38150" y="95250"/>
          <a:ext cx="752474" cy="956516"/>
        </a:xfrm>
        <a:prstGeom prst="rect">
          <a:avLst/>
        </a:prstGeom>
      </xdr:spPr>
    </xdr:pic>
    <xdr:clientData/>
  </xdr:twoCellAnchor>
</xdr:wsDr>
</file>

<file path=xl/drawings/drawing22.xml><?xml version="1.0" encoding="utf-8"?>
<xdr:wsDr xmlns:xdr="http://schemas.openxmlformats.org/drawingml/2006/spreadsheetDrawing" xmlns:a="http://schemas.openxmlformats.org/drawingml/2006/main">
  <xdr:twoCellAnchor editAs="oneCell">
    <xdr:from>
      <xdr:col>0</xdr:col>
      <xdr:colOff>447675</xdr:colOff>
      <xdr:row>0</xdr:row>
      <xdr:rowOff>171450</xdr:rowOff>
    </xdr:from>
    <xdr:to>
      <xdr:col>1</xdr:col>
      <xdr:colOff>704849</xdr:colOff>
      <xdr:row>5</xdr:row>
      <xdr:rowOff>89741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47675" y="171450"/>
          <a:ext cx="752474" cy="956516"/>
        </a:xfrm>
        <a:prstGeom prst="rect">
          <a:avLst/>
        </a:prstGeom>
      </xdr:spPr>
    </xdr:pic>
    <xdr:clientData/>
  </xdr:twoCellAnchor>
</xdr:wsDr>
</file>

<file path=xl/drawings/drawing23.xml><?xml version="1.0" encoding="utf-8"?>
<xdr:wsDr xmlns:xdr="http://schemas.openxmlformats.org/drawingml/2006/spreadsheetDrawing" xmlns:a="http://schemas.openxmlformats.org/drawingml/2006/main">
  <xdr:twoCellAnchor editAs="oneCell">
    <xdr:from>
      <xdr:col>0</xdr:col>
      <xdr:colOff>457200</xdr:colOff>
      <xdr:row>0</xdr:row>
      <xdr:rowOff>161925</xdr:rowOff>
    </xdr:from>
    <xdr:to>
      <xdr:col>1</xdr:col>
      <xdr:colOff>714374</xdr:colOff>
      <xdr:row>6</xdr:row>
      <xdr:rowOff>4016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57200" y="161925"/>
          <a:ext cx="752474" cy="956516"/>
        </a:xfrm>
        <a:prstGeom prst="rect">
          <a:avLst/>
        </a:prstGeom>
      </xdr:spPr>
    </xdr:pic>
    <xdr:clientData/>
  </xdr:twoCellAnchor>
</xdr:wsDr>
</file>

<file path=xl/drawings/drawing24.xml><?xml version="1.0" encoding="utf-8"?>
<xdr:wsDr xmlns:xdr="http://schemas.openxmlformats.org/drawingml/2006/spreadsheetDrawing" xmlns:a="http://schemas.openxmlformats.org/drawingml/2006/main">
  <xdr:twoCellAnchor editAs="oneCell">
    <xdr:from>
      <xdr:col>0</xdr:col>
      <xdr:colOff>211667</xdr:colOff>
      <xdr:row>0</xdr:row>
      <xdr:rowOff>0</xdr:rowOff>
    </xdr:from>
    <xdr:to>
      <xdr:col>1</xdr:col>
      <xdr:colOff>423333</xdr:colOff>
      <xdr:row>3</xdr:row>
      <xdr:rowOff>253984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11667" y="0"/>
          <a:ext cx="624416" cy="793734"/>
        </a:xfrm>
        <a:prstGeom prst="rect">
          <a:avLst/>
        </a:prstGeom>
      </xdr:spPr>
    </xdr:pic>
    <xdr:clientData/>
  </xdr:twoCellAnchor>
</xdr:wsDr>
</file>

<file path=xl/drawings/drawing25.xml><?xml version="1.0" encoding="utf-8"?>
<xdr:wsDr xmlns:xdr="http://schemas.openxmlformats.org/drawingml/2006/spreadsheetDrawing" xmlns:a="http://schemas.openxmlformats.org/drawingml/2006/main">
  <xdr:twoCellAnchor editAs="oneCell">
    <xdr:from>
      <xdr:col>1</xdr:col>
      <xdr:colOff>231321</xdr:colOff>
      <xdr:row>0</xdr:row>
      <xdr:rowOff>27214</xdr:rowOff>
    </xdr:from>
    <xdr:to>
      <xdr:col>1</xdr:col>
      <xdr:colOff>830035</xdr:colOff>
      <xdr:row>3</xdr:row>
      <xdr:rowOff>230383</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666750" y="27214"/>
          <a:ext cx="598714" cy="761062"/>
        </a:xfrm>
        <a:prstGeom prst="rect">
          <a:avLst/>
        </a:prstGeom>
      </xdr:spPr>
    </xdr:pic>
    <xdr:clientData/>
  </xdr:twoCellAnchor>
</xdr:wsDr>
</file>

<file path=xl/drawings/drawing26.xml><?xml version="1.0" encoding="utf-8"?>
<xdr:wsDr xmlns:xdr="http://schemas.openxmlformats.org/drawingml/2006/spreadsheetDrawing" xmlns:a="http://schemas.openxmlformats.org/drawingml/2006/main">
  <xdr:twoCellAnchor editAs="oneCell">
    <xdr:from>
      <xdr:col>0</xdr:col>
      <xdr:colOff>285750</xdr:colOff>
      <xdr:row>1</xdr:row>
      <xdr:rowOff>169334</xdr:rowOff>
    </xdr:from>
    <xdr:to>
      <xdr:col>1</xdr:col>
      <xdr:colOff>359834</xdr:colOff>
      <xdr:row>5</xdr:row>
      <xdr:rowOff>59538</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0" y="359834"/>
          <a:ext cx="687917" cy="874454"/>
        </a:xfrm>
        <a:prstGeom prst="rect">
          <a:avLst/>
        </a:prstGeom>
      </xdr:spPr>
    </xdr:pic>
    <xdr:clientData/>
  </xdr:twoCellAnchor>
</xdr:wsDr>
</file>

<file path=xl/drawings/drawing27.xml><?xml version="1.0" encoding="utf-8"?>
<xdr:wsDr xmlns:xdr="http://schemas.openxmlformats.org/drawingml/2006/spreadsheetDrawing" xmlns:a="http://schemas.openxmlformats.org/drawingml/2006/main">
  <xdr:twoCellAnchor editAs="oneCell">
    <xdr:from>
      <xdr:col>1</xdr:col>
      <xdr:colOff>74544</xdr:colOff>
      <xdr:row>0</xdr:row>
      <xdr:rowOff>102018</xdr:rowOff>
    </xdr:from>
    <xdr:to>
      <xdr:col>1</xdr:col>
      <xdr:colOff>629479</xdr:colOff>
      <xdr:row>4</xdr:row>
      <xdr:rowOff>37147</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72718" y="102018"/>
          <a:ext cx="554935" cy="705412"/>
        </a:xfrm>
        <a:prstGeom prst="rect">
          <a:avLst/>
        </a:prstGeom>
      </xdr:spPr>
    </xdr:pic>
    <xdr:clientData/>
  </xdr:twoCellAnchor>
</xdr:wsDr>
</file>

<file path=xl/drawings/drawing28.xml><?xml version="1.0" encoding="utf-8"?>
<xdr:wsDr xmlns:xdr="http://schemas.openxmlformats.org/drawingml/2006/spreadsheetDrawing" xmlns:a="http://schemas.openxmlformats.org/drawingml/2006/main">
  <xdr:twoCellAnchor editAs="oneCell">
    <xdr:from>
      <xdr:col>0</xdr:col>
      <xdr:colOff>190500</xdr:colOff>
      <xdr:row>0</xdr:row>
      <xdr:rowOff>133350</xdr:rowOff>
    </xdr:from>
    <xdr:to>
      <xdr:col>1</xdr:col>
      <xdr:colOff>333374</xdr:colOff>
      <xdr:row>5</xdr:row>
      <xdr:rowOff>99266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90500" y="133350"/>
          <a:ext cx="752474" cy="956516"/>
        </a:xfrm>
        <a:prstGeom prst="rect">
          <a:avLst/>
        </a:prstGeom>
      </xdr:spPr>
    </xdr:pic>
    <xdr:clientData/>
  </xdr:twoCellAnchor>
</xdr:wsDr>
</file>

<file path=xl/drawings/drawing29.xml><?xml version="1.0" encoding="utf-8"?>
<xdr:wsDr xmlns:xdr="http://schemas.openxmlformats.org/drawingml/2006/spreadsheetDrawing" xmlns:a="http://schemas.openxmlformats.org/drawingml/2006/main">
  <xdr:twoCellAnchor editAs="oneCell">
    <xdr:from>
      <xdr:col>0</xdr:col>
      <xdr:colOff>409575</xdr:colOff>
      <xdr:row>1</xdr:row>
      <xdr:rowOff>57150</xdr:rowOff>
    </xdr:from>
    <xdr:to>
      <xdr:col>1</xdr:col>
      <xdr:colOff>609599</xdr:colOff>
      <xdr:row>4</xdr:row>
      <xdr:rowOff>251666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09575" y="285750"/>
          <a:ext cx="752474" cy="956516"/>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xdr:col>
      <xdr:colOff>57150</xdr:colOff>
      <xdr:row>1</xdr:row>
      <xdr:rowOff>114300</xdr:rowOff>
    </xdr:from>
    <xdr:to>
      <xdr:col>1</xdr:col>
      <xdr:colOff>809624</xdr:colOff>
      <xdr:row>6</xdr:row>
      <xdr:rowOff>165941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0" y="276225"/>
          <a:ext cx="752474" cy="956516"/>
        </a:xfrm>
        <a:prstGeom prst="rect">
          <a:avLst/>
        </a:prstGeom>
      </xdr:spPr>
    </xdr:pic>
    <xdr:clientData/>
  </xdr:twoCellAnchor>
</xdr:wsDr>
</file>

<file path=xl/drawings/drawing30.xml><?xml version="1.0" encoding="utf-8"?>
<xdr:wsDr xmlns:xdr="http://schemas.openxmlformats.org/drawingml/2006/spreadsheetDrawing" xmlns:a="http://schemas.openxmlformats.org/drawingml/2006/main">
  <xdr:twoCellAnchor editAs="oneCell">
    <xdr:from>
      <xdr:col>0</xdr:col>
      <xdr:colOff>495300</xdr:colOff>
      <xdr:row>0</xdr:row>
      <xdr:rowOff>85725</xdr:rowOff>
    </xdr:from>
    <xdr:to>
      <xdr:col>1</xdr:col>
      <xdr:colOff>530111</xdr:colOff>
      <xdr:row>3</xdr:row>
      <xdr:rowOff>219075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95300" y="85725"/>
          <a:ext cx="644411" cy="819150"/>
        </a:xfrm>
        <a:prstGeom prst="rect">
          <a:avLst/>
        </a:prstGeom>
      </xdr:spPr>
    </xdr:pic>
    <xdr:clientData/>
  </xdr:twoCellAnchor>
</xdr:wsDr>
</file>

<file path=xl/drawings/drawing31.xml><?xml version="1.0" encoding="utf-8"?>
<xdr:wsDr xmlns:xdr="http://schemas.openxmlformats.org/drawingml/2006/spreadsheetDrawing" xmlns:a="http://schemas.openxmlformats.org/drawingml/2006/main">
  <xdr:twoCellAnchor editAs="oneCell">
    <xdr:from>
      <xdr:col>1</xdr:col>
      <xdr:colOff>0</xdr:colOff>
      <xdr:row>0</xdr:row>
      <xdr:rowOff>95250</xdr:rowOff>
    </xdr:from>
    <xdr:to>
      <xdr:col>2</xdr:col>
      <xdr:colOff>72911</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95250"/>
          <a:ext cx="644411" cy="819150"/>
        </a:xfrm>
        <a:prstGeom prst="rect">
          <a:avLst/>
        </a:prstGeom>
      </xdr:spPr>
    </xdr:pic>
    <xdr:clientData/>
  </xdr:twoCellAnchor>
</xdr:wsDr>
</file>

<file path=xl/drawings/drawing32.xml><?xml version="1.0" encoding="utf-8"?>
<xdr:wsDr xmlns:xdr="http://schemas.openxmlformats.org/drawingml/2006/spreadsheetDrawing" xmlns:a="http://schemas.openxmlformats.org/drawingml/2006/main">
  <xdr:twoCellAnchor editAs="oneCell">
    <xdr:from>
      <xdr:col>3</xdr:col>
      <xdr:colOff>0</xdr:colOff>
      <xdr:row>0</xdr:row>
      <xdr:rowOff>95250</xdr:rowOff>
    </xdr:from>
    <xdr:to>
      <xdr:col>3</xdr:col>
      <xdr:colOff>644411</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95250"/>
          <a:ext cx="644411" cy="819150"/>
        </a:xfrm>
        <a:prstGeom prst="rect">
          <a:avLst/>
        </a:prstGeom>
      </xdr:spPr>
    </xdr:pic>
    <xdr:clientData/>
  </xdr:twoCellAnchor>
</xdr:wsDr>
</file>

<file path=xl/drawings/drawing33.xml><?xml version="1.0" encoding="utf-8"?>
<xdr:wsDr xmlns:xdr="http://schemas.openxmlformats.org/drawingml/2006/spreadsheetDrawing" xmlns:a="http://schemas.openxmlformats.org/drawingml/2006/main">
  <xdr:twoCellAnchor editAs="oneCell">
    <xdr:from>
      <xdr:col>0</xdr:col>
      <xdr:colOff>38101</xdr:colOff>
      <xdr:row>0</xdr:row>
      <xdr:rowOff>95251</xdr:rowOff>
    </xdr:from>
    <xdr:to>
      <xdr:col>1</xdr:col>
      <xdr:colOff>209550</xdr:colOff>
      <xdr:row>2</xdr:row>
      <xdr:rowOff>166434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1" y="95251"/>
          <a:ext cx="485774" cy="556958"/>
        </a:xfrm>
        <a:prstGeom prst="rect">
          <a:avLst/>
        </a:prstGeom>
      </xdr:spPr>
    </xdr:pic>
    <xdr:clientData/>
  </xdr:twoCellAnchor>
</xdr:wsDr>
</file>

<file path=xl/drawings/drawing34.xml><?xml version="1.0" encoding="utf-8"?>
<xdr:wsDr xmlns:xdr="http://schemas.openxmlformats.org/drawingml/2006/spreadsheetDrawing" xmlns:a="http://schemas.openxmlformats.org/drawingml/2006/main">
  <xdr:twoCellAnchor editAs="oneCell">
    <xdr:from>
      <xdr:col>0</xdr:col>
      <xdr:colOff>38100</xdr:colOff>
      <xdr:row>1</xdr:row>
      <xdr:rowOff>0</xdr:rowOff>
    </xdr:from>
    <xdr:to>
      <xdr:col>0</xdr:col>
      <xdr:colOff>682511</xdr:colOff>
      <xdr:row>5</xdr:row>
      <xdr:rowOff>38100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 y="371475"/>
          <a:ext cx="644411" cy="819150"/>
        </a:xfrm>
        <a:prstGeom prst="rect">
          <a:avLst/>
        </a:prstGeom>
      </xdr:spPr>
    </xdr:pic>
    <xdr:clientData/>
  </xdr:twoCellAnchor>
</xdr:wsDr>
</file>

<file path=xl/drawings/drawing35.xml><?xml version="1.0" encoding="utf-8"?>
<xdr:wsDr xmlns:xdr="http://schemas.openxmlformats.org/drawingml/2006/spreadsheetDrawing" xmlns:a="http://schemas.openxmlformats.org/drawingml/2006/main">
  <xdr:twoCellAnchor editAs="oneCell">
    <xdr:from>
      <xdr:col>0</xdr:col>
      <xdr:colOff>28575</xdr:colOff>
      <xdr:row>0</xdr:row>
      <xdr:rowOff>47625</xdr:rowOff>
    </xdr:from>
    <xdr:to>
      <xdr:col>1</xdr:col>
      <xdr:colOff>63386</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 y="47625"/>
          <a:ext cx="644411" cy="819150"/>
        </a:xfrm>
        <a:prstGeom prst="rect">
          <a:avLst/>
        </a:prstGeom>
      </xdr:spPr>
    </xdr:pic>
    <xdr:clientData/>
  </xdr:twoCellAnchor>
</xdr:wsDr>
</file>

<file path=xl/drawings/drawing36.xml><?xml version="1.0" encoding="utf-8"?>
<xdr:wsDr xmlns:xdr="http://schemas.openxmlformats.org/drawingml/2006/spreadsheetDrawing" xmlns:a="http://schemas.openxmlformats.org/drawingml/2006/main">
  <xdr:twoCellAnchor editAs="oneCell">
    <xdr:from>
      <xdr:col>0</xdr:col>
      <xdr:colOff>38100</xdr:colOff>
      <xdr:row>0</xdr:row>
      <xdr:rowOff>9525</xdr:rowOff>
    </xdr:from>
    <xdr:to>
      <xdr:col>1</xdr:col>
      <xdr:colOff>72911</xdr:colOff>
      <xdr:row>3</xdr:row>
      <xdr:rowOff>123825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 y="9525"/>
          <a:ext cx="644411" cy="819150"/>
        </a:xfrm>
        <a:prstGeom prst="rect">
          <a:avLst/>
        </a:prstGeom>
      </xdr:spPr>
    </xdr:pic>
    <xdr:clientData/>
  </xdr:twoCellAnchor>
</xdr:wsDr>
</file>

<file path=xl/drawings/drawing37.xml><?xml version="1.0" encoding="utf-8"?>
<xdr:wsDr xmlns:xdr="http://schemas.openxmlformats.org/drawingml/2006/spreadsheetDrawing" xmlns:a="http://schemas.openxmlformats.org/drawingml/2006/main">
  <xdr:twoCellAnchor editAs="oneCell">
    <xdr:from>
      <xdr:col>0</xdr:col>
      <xdr:colOff>542925</xdr:colOff>
      <xdr:row>1</xdr:row>
      <xdr:rowOff>85725</xdr:rowOff>
    </xdr:from>
    <xdr:to>
      <xdr:col>1</xdr:col>
      <xdr:colOff>577736</xdr:colOff>
      <xdr:row>5</xdr:row>
      <xdr:rowOff>152400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42925" y="371475"/>
          <a:ext cx="644411" cy="819150"/>
        </a:xfrm>
        <a:prstGeom prst="rect">
          <a:avLst/>
        </a:prstGeom>
      </xdr:spPr>
    </xdr:pic>
    <xdr:clientData/>
  </xdr:twoCellAnchor>
</xdr:wsDr>
</file>

<file path=xl/drawings/drawing38.xml><?xml version="1.0" encoding="utf-8"?>
<xdr:wsDr xmlns:xdr="http://schemas.openxmlformats.org/drawingml/2006/spreadsheetDrawing" xmlns:a="http://schemas.openxmlformats.org/drawingml/2006/main">
  <xdr:twoCellAnchor editAs="oneCell">
    <xdr:from>
      <xdr:col>1</xdr:col>
      <xdr:colOff>47625</xdr:colOff>
      <xdr:row>0</xdr:row>
      <xdr:rowOff>0</xdr:rowOff>
    </xdr:from>
    <xdr:to>
      <xdr:col>1</xdr:col>
      <xdr:colOff>692036</xdr:colOff>
      <xdr:row>4</xdr:row>
      <xdr:rowOff>152400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23875" y="0"/>
          <a:ext cx="644411" cy="819150"/>
        </a:xfrm>
        <a:prstGeom prst="rect">
          <a:avLst/>
        </a:prstGeom>
      </xdr:spPr>
    </xdr:pic>
    <xdr:clientData/>
  </xdr:twoCellAnchor>
</xdr:wsDr>
</file>

<file path=xl/drawings/drawing39.xml><?xml version="1.0" encoding="utf-8"?>
<xdr:wsDr xmlns:xdr="http://schemas.openxmlformats.org/drawingml/2006/spreadsheetDrawing" xmlns:a="http://schemas.openxmlformats.org/drawingml/2006/main">
  <xdr:twoCellAnchor editAs="oneCell">
    <xdr:from>
      <xdr:col>1</xdr:col>
      <xdr:colOff>114300</xdr:colOff>
      <xdr:row>0</xdr:row>
      <xdr:rowOff>0</xdr:rowOff>
    </xdr:from>
    <xdr:to>
      <xdr:col>1</xdr:col>
      <xdr:colOff>706259</xdr:colOff>
      <xdr:row>3</xdr:row>
      <xdr:rowOff>203835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42925" y="0"/>
          <a:ext cx="591959" cy="752475"/>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xdr:col>
      <xdr:colOff>47625</xdr:colOff>
      <xdr:row>1</xdr:row>
      <xdr:rowOff>85725</xdr:rowOff>
    </xdr:from>
    <xdr:to>
      <xdr:col>1</xdr:col>
      <xdr:colOff>677456</xdr:colOff>
      <xdr:row>5</xdr:row>
      <xdr:rowOff>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34458" y="276225"/>
          <a:ext cx="629831" cy="803275"/>
        </a:xfrm>
        <a:prstGeom prst="rect">
          <a:avLst/>
        </a:prstGeom>
      </xdr:spPr>
    </xdr:pic>
    <xdr:clientData/>
  </xdr:twoCellAnchor>
</xdr:wsDr>
</file>

<file path=xl/drawings/drawing40.xml><?xml version="1.0" encoding="utf-8"?>
<xdr:wsDr xmlns:xdr="http://schemas.openxmlformats.org/drawingml/2006/spreadsheetDrawing" xmlns:a="http://schemas.openxmlformats.org/drawingml/2006/main">
  <xdr:twoCellAnchor editAs="oneCell">
    <xdr:from>
      <xdr:col>0</xdr:col>
      <xdr:colOff>419100</xdr:colOff>
      <xdr:row>0</xdr:row>
      <xdr:rowOff>0</xdr:rowOff>
    </xdr:from>
    <xdr:to>
      <xdr:col>1</xdr:col>
      <xdr:colOff>511061</xdr:colOff>
      <xdr:row>3</xdr:row>
      <xdr:rowOff>133350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19100" y="0"/>
          <a:ext cx="644411" cy="819150"/>
        </a:xfrm>
        <a:prstGeom prst="rect">
          <a:avLst/>
        </a:prstGeom>
      </xdr:spPr>
    </xdr:pic>
    <xdr:clientData/>
  </xdr:twoCellAnchor>
</xdr:wsDr>
</file>

<file path=xl/drawings/drawing41.xml><?xml version="1.0" encoding="utf-8"?>
<xdr:wsDr xmlns:xdr="http://schemas.openxmlformats.org/drawingml/2006/spreadsheetDrawing" xmlns:a="http://schemas.openxmlformats.org/drawingml/2006/main">
  <xdr:twoCellAnchor editAs="oneCell">
    <xdr:from>
      <xdr:col>1</xdr:col>
      <xdr:colOff>190500</xdr:colOff>
      <xdr:row>0</xdr:row>
      <xdr:rowOff>95250</xdr:rowOff>
    </xdr:from>
    <xdr:to>
      <xdr:col>1</xdr:col>
      <xdr:colOff>707527</xdr:colOff>
      <xdr:row>3</xdr:row>
      <xdr:rowOff>200025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619125" y="95250"/>
          <a:ext cx="517027" cy="657225"/>
        </a:xfrm>
        <a:prstGeom prst="rect">
          <a:avLst/>
        </a:prstGeom>
      </xdr:spPr>
    </xdr:pic>
    <xdr:clientData/>
  </xdr:twoCellAnchor>
</xdr:wsDr>
</file>

<file path=xl/drawings/drawing42.xml><?xml version="1.0" encoding="utf-8"?>
<xdr:wsDr xmlns:xdr="http://schemas.openxmlformats.org/drawingml/2006/spreadsheetDrawing" xmlns:a="http://schemas.openxmlformats.org/drawingml/2006/main">
  <xdr:twoCellAnchor editAs="oneCell">
    <xdr:from>
      <xdr:col>0</xdr:col>
      <xdr:colOff>47625</xdr:colOff>
      <xdr:row>0</xdr:row>
      <xdr:rowOff>114300</xdr:rowOff>
    </xdr:from>
    <xdr:to>
      <xdr:col>1</xdr:col>
      <xdr:colOff>171450</xdr:colOff>
      <xdr:row>3</xdr:row>
      <xdr:rowOff>187097</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7625" y="114300"/>
          <a:ext cx="514350" cy="653822"/>
        </a:xfrm>
        <a:prstGeom prst="rect">
          <a:avLst/>
        </a:prstGeom>
      </xdr:spPr>
    </xdr:pic>
    <xdr:clientData/>
  </xdr:twoCellAnchor>
</xdr:wsDr>
</file>

<file path=xl/drawings/drawing43.xml><?xml version="1.0" encoding="utf-8"?>
<xdr:wsDr xmlns:xdr="http://schemas.openxmlformats.org/drawingml/2006/spreadsheetDrawing" xmlns:a="http://schemas.openxmlformats.org/drawingml/2006/main">
  <xdr:twoCellAnchor editAs="oneCell">
    <xdr:from>
      <xdr:col>1</xdr:col>
      <xdr:colOff>190500</xdr:colOff>
      <xdr:row>0</xdr:row>
      <xdr:rowOff>123825</xdr:rowOff>
    </xdr:from>
    <xdr:to>
      <xdr:col>1</xdr:col>
      <xdr:colOff>834911</xdr:colOff>
      <xdr:row>4</xdr:row>
      <xdr:rowOff>95250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71500" y="123825"/>
          <a:ext cx="644411" cy="819150"/>
        </a:xfrm>
        <a:prstGeom prst="rect">
          <a:avLst/>
        </a:prstGeom>
      </xdr:spPr>
    </xdr:pic>
    <xdr:clientData/>
  </xdr:twoCellAnchor>
</xdr:wsDr>
</file>

<file path=xl/drawings/drawing44.xml><?xml version="1.0" encoding="utf-8"?>
<xdr:wsDr xmlns:xdr="http://schemas.openxmlformats.org/drawingml/2006/spreadsheetDrawing" xmlns:a="http://schemas.openxmlformats.org/drawingml/2006/main">
  <xdr:twoCellAnchor editAs="oneCell">
    <xdr:from>
      <xdr:col>0</xdr:col>
      <xdr:colOff>19050</xdr:colOff>
      <xdr:row>0</xdr:row>
      <xdr:rowOff>0</xdr:rowOff>
    </xdr:from>
    <xdr:to>
      <xdr:col>1</xdr:col>
      <xdr:colOff>263411</xdr:colOff>
      <xdr:row>4</xdr:row>
      <xdr:rowOff>66675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9050" y="0"/>
          <a:ext cx="644411" cy="819150"/>
        </a:xfrm>
        <a:prstGeom prst="rect">
          <a:avLst/>
        </a:prstGeom>
      </xdr:spPr>
    </xdr:pic>
    <xdr:clientData/>
  </xdr:twoCellAnchor>
</xdr:wsDr>
</file>

<file path=xl/drawings/drawing45.xml><?xml version="1.0" encoding="utf-8"?>
<xdr:wsDr xmlns:xdr="http://schemas.openxmlformats.org/drawingml/2006/spreadsheetDrawing" xmlns:a="http://schemas.openxmlformats.org/drawingml/2006/main">
  <xdr:twoCellAnchor editAs="oneCell">
    <xdr:from>
      <xdr:col>1</xdr:col>
      <xdr:colOff>104775</xdr:colOff>
      <xdr:row>0</xdr:row>
      <xdr:rowOff>0</xdr:rowOff>
    </xdr:from>
    <xdr:to>
      <xdr:col>1</xdr:col>
      <xdr:colOff>749186</xdr:colOff>
      <xdr:row>4</xdr:row>
      <xdr:rowOff>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04825" y="0"/>
          <a:ext cx="644411" cy="819150"/>
        </a:xfrm>
        <a:prstGeom prst="rect">
          <a:avLst/>
        </a:prstGeom>
      </xdr:spPr>
    </xdr:pic>
    <xdr:clientData/>
  </xdr:twoCellAnchor>
</xdr:wsDr>
</file>

<file path=xl/drawings/drawing46.xml><?xml version="1.0" encoding="utf-8"?>
<xdr:wsDr xmlns:xdr="http://schemas.openxmlformats.org/drawingml/2006/spreadsheetDrawing" xmlns:a="http://schemas.openxmlformats.org/drawingml/2006/main">
  <xdr:twoCellAnchor editAs="oneCell">
    <xdr:from>
      <xdr:col>1</xdr:col>
      <xdr:colOff>105834</xdr:colOff>
      <xdr:row>0</xdr:row>
      <xdr:rowOff>63499</xdr:rowOff>
    </xdr:from>
    <xdr:to>
      <xdr:col>1</xdr:col>
      <xdr:colOff>858308</xdr:colOff>
      <xdr:row>5</xdr:row>
      <xdr:rowOff>14598</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18584" y="63499"/>
          <a:ext cx="752474" cy="956516"/>
        </a:xfrm>
        <a:prstGeom prst="rect">
          <a:avLst/>
        </a:prstGeom>
      </xdr:spPr>
    </xdr:pic>
    <xdr:clientData/>
  </xdr:twoCellAnchor>
</xdr:wsDr>
</file>

<file path=xl/drawings/drawing47.xml><?xml version="1.0" encoding="utf-8"?>
<xdr:wsDr xmlns:xdr="http://schemas.openxmlformats.org/drawingml/2006/spreadsheetDrawing" xmlns:a="http://schemas.openxmlformats.org/drawingml/2006/main">
  <xdr:twoCellAnchor editAs="oneCell">
    <xdr:from>
      <xdr:col>0</xdr:col>
      <xdr:colOff>47625</xdr:colOff>
      <xdr:row>0</xdr:row>
      <xdr:rowOff>190500</xdr:rowOff>
    </xdr:from>
    <xdr:to>
      <xdr:col>1</xdr:col>
      <xdr:colOff>174127</xdr:colOff>
      <xdr:row>3</xdr:row>
      <xdr:rowOff>161925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7625" y="190500"/>
          <a:ext cx="517027" cy="657225"/>
        </a:xfrm>
        <a:prstGeom prst="rect">
          <a:avLst/>
        </a:prstGeom>
      </xdr:spPr>
    </xdr:pic>
    <xdr:clientData/>
  </xdr:twoCellAnchor>
</xdr:wsDr>
</file>

<file path=xl/drawings/drawing48.xml><?xml version="1.0" encoding="utf-8"?>
<xdr:wsDr xmlns:xdr="http://schemas.openxmlformats.org/drawingml/2006/spreadsheetDrawing" xmlns:a="http://schemas.openxmlformats.org/drawingml/2006/main">
  <xdr:twoCellAnchor editAs="oneCell">
    <xdr:from>
      <xdr:col>0</xdr:col>
      <xdr:colOff>361950</xdr:colOff>
      <xdr:row>0</xdr:row>
      <xdr:rowOff>38100</xdr:rowOff>
    </xdr:from>
    <xdr:to>
      <xdr:col>1</xdr:col>
      <xdr:colOff>657225</xdr:colOff>
      <xdr:row>3</xdr:row>
      <xdr:rowOff>211955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61950" y="38100"/>
          <a:ext cx="676275" cy="859655"/>
        </a:xfrm>
        <a:prstGeom prst="rect">
          <a:avLst/>
        </a:prstGeom>
      </xdr:spPr>
    </xdr:pic>
    <xdr:clientData/>
  </xdr:twoCellAnchor>
</xdr:wsDr>
</file>

<file path=xl/drawings/drawing49.xml><?xml version="1.0" encoding="utf-8"?>
<xdr:wsDr xmlns:xdr="http://schemas.openxmlformats.org/drawingml/2006/spreadsheetDrawing" xmlns:a="http://schemas.openxmlformats.org/drawingml/2006/main">
  <xdr:twoCellAnchor editAs="oneCell">
    <xdr:from>
      <xdr:col>0</xdr:col>
      <xdr:colOff>228600</xdr:colOff>
      <xdr:row>0</xdr:row>
      <xdr:rowOff>38100</xdr:rowOff>
    </xdr:from>
    <xdr:to>
      <xdr:col>1</xdr:col>
      <xdr:colOff>428625</xdr:colOff>
      <xdr:row>4</xdr:row>
      <xdr:rowOff>82964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28600" y="38100"/>
          <a:ext cx="657225" cy="83543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0</xdr:col>
      <xdr:colOff>158745</xdr:colOff>
      <xdr:row>0</xdr:row>
      <xdr:rowOff>52922</xdr:rowOff>
    </xdr:from>
    <xdr:to>
      <xdr:col>1</xdr:col>
      <xdr:colOff>238243</xdr:colOff>
      <xdr:row>3</xdr:row>
      <xdr:rowOff>178864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58745" y="52922"/>
          <a:ext cx="629831" cy="803275"/>
        </a:xfrm>
        <a:prstGeom prst="rect">
          <a:avLst/>
        </a:prstGeom>
      </xdr:spPr>
    </xdr:pic>
    <xdr:clientData/>
  </xdr:twoCellAnchor>
</xdr:wsDr>
</file>

<file path=xl/drawings/drawing50.xml><?xml version="1.0" encoding="utf-8"?>
<xdr:wsDr xmlns:xdr="http://schemas.openxmlformats.org/drawingml/2006/spreadsheetDrawing" xmlns:a="http://schemas.openxmlformats.org/drawingml/2006/main">
  <xdr:twoCellAnchor editAs="oneCell">
    <xdr:from>
      <xdr:col>0</xdr:col>
      <xdr:colOff>200025</xdr:colOff>
      <xdr:row>0</xdr:row>
      <xdr:rowOff>0</xdr:rowOff>
    </xdr:from>
    <xdr:to>
      <xdr:col>1</xdr:col>
      <xdr:colOff>561974</xdr:colOff>
      <xdr:row>5</xdr:row>
      <xdr:rowOff>4016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00025" y="0"/>
          <a:ext cx="752474" cy="956516"/>
        </a:xfrm>
        <a:prstGeom prst="rect">
          <a:avLst/>
        </a:prstGeom>
      </xdr:spPr>
    </xdr:pic>
    <xdr:clientData/>
  </xdr:twoCellAnchor>
</xdr:wsDr>
</file>

<file path=xl/drawings/drawing51.xml><?xml version="1.0" encoding="utf-8"?>
<xdr:wsDr xmlns:xdr="http://schemas.openxmlformats.org/drawingml/2006/spreadsheetDrawing" xmlns:a="http://schemas.openxmlformats.org/drawingml/2006/main">
  <xdr:twoCellAnchor editAs="oneCell">
    <xdr:from>
      <xdr:col>0</xdr:col>
      <xdr:colOff>304800</xdr:colOff>
      <xdr:row>0</xdr:row>
      <xdr:rowOff>171450</xdr:rowOff>
    </xdr:from>
    <xdr:to>
      <xdr:col>1</xdr:col>
      <xdr:colOff>457200</xdr:colOff>
      <xdr:row>3</xdr:row>
      <xdr:rowOff>60689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04800" y="171450"/>
          <a:ext cx="504825" cy="641714"/>
        </a:xfrm>
        <a:prstGeom prst="rect">
          <a:avLst/>
        </a:prstGeom>
      </xdr:spPr>
    </xdr:pic>
    <xdr:clientData/>
  </xdr:twoCellAnchor>
</xdr:wsDr>
</file>

<file path=xl/drawings/drawing52.xml><?xml version="1.0" encoding="utf-8"?>
<xdr:wsDr xmlns:xdr="http://schemas.openxmlformats.org/drawingml/2006/spreadsheetDrawing" xmlns:a="http://schemas.openxmlformats.org/drawingml/2006/main">
  <xdr:twoCellAnchor editAs="oneCell">
    <xdr:from>
      <xdr:col>1</xdr:col>
      <xdr:colOff>254000</xdr:colOff>
      <xdr:row>0</xdr:row>
      <xdr:rowOff>137583</xdr:rowOff>
    </xdr:from>
    <xdr:to>
      <xdr:col>1</xdr:col>
      <xdr:colOff>825500</xdr:colOff>
      <xdr:row>3</xdr:row>
      <xdr:rowOff>207885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54000" y="137583"/>
          <a:ext cx="571500" cy="726469"/>
        </a:xfrm>
        <a:prstGeom prst="rect">
          <a:avLst/>
        </a:prstGeom>
      </xdr:spPr>
    </xdr:pic>
    <xdr:clientData/>
  </xdr:twoCellAnchor>
</xdr:wsDr>
</file>

<file path=xl/drawings/drawing53.xml><?xml version="1.0" encoding="utf-8"?>
<xdr:wsDr xmlns:xdr="http://schemas.openxmlformats.org/drawingml/2006/spreadsheetDrawing" xmlns:a="http://schemas.openxmlformats.org/drawingml/2006/main">
  <xdr:twoCellAnchor editAs="oneCell">
    <xdr:from>
      <xdr:col>0</xdr:col>
      <xdr:colOff>104775</xdr:colOff>
      <xdr:row>0</xdr:row>
      <xdr:rowOff>19050</xdr:rowOff>
    </xdr:from>
    <xdr:to>
      <xdr:col>1</xdr:col>
      <xdr:colOff>542924</xdr:colOff>
      <xdr:row>4</xdr:row>
      <xdr:rowOff>108791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4775" y="19050"/>
          <a:ext cx="752474" cy="956516"/>
        </a:xfrm>
        <a:prstGeom prst="rect">
          <a:avLst/>
        </a:prstGeom>
      </xdr:spPr>
    </xdr:pic>
    <xdr:clientData/>
  </xdr:twoCellAnchor>
</xdr:wsDr>
</file>

<file path=xl/drawings/drawing54.xml><?xml version="1.0" encoding="utf-8"?>
<xdr:wsDr xmlns:xdr="http://schemas.openxmlformats.org/drawingml/2006/spreadsheetDrawing" xmlns:a="http://schemas.openxmlformats.org/drawingml/2006/main">
  <xdr:twoCellAnchor editAs="oneCell">
    <xdr:from>
      <xdr:col>0</xdr:col>
      <xdr:colOff>171450</xdr:colOff>
      <xdr:row>1</xdr:row>
      <xdr:rowOff>9525</xdr:rowOff>
    </xdr:from>
    <xdr:to>
      <xdr:col>1</xdr:col>
      <xdr:colOff>457200</xdr:colOff>
      <xdr:row>4</xdr:row>
      <xdr:rowOff>96042</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71450" y="200025"/>
          <a:ext cx="600075" cy="762792"/>
        </a:xfrm>
        <a:prstGeom prst="rect">
          <a:avLst/>
        </a:prstGeom>
      </xdr:spPr>
    </xdr:pic>
    <xdr:clientData/>
  </xdr:twoCellAnchor>
</xdr:wsDr>
</file>

<file path=xl/drawings/drawing55.xml><?xml version="1.0" encoding="utf-8"?>
<xdr:wsDr xmlns:xdr="http://schemas.openxmlformats.org/drawingml/2006/spreadsheetDrawing" xmlns:a="http://schemas.openxmlformats.org/drawingml/2006/main">
  <xdr:twoCellAnchor editAs="oneCell">
    <xdr:from>
      <xdr:col>0</xdr:col>
      <xdr:colOff>285750</xdr:colOff>
      <xdr:row>0</xdr:row>
      <xdr:rowOff>9526</xdr:rowOff>
    </xdr:from>
    <xdr:to>
      <xdr:col>1</xdr:col>
      <xdr:colOff>437398</xdr:colOff>
      <xdr:row>3</xdr:row>
      <xdr:rowOff>66676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285750" y="9526"/>
          <a:ext cx="494548" cy="628650"/>
        </a:xfrm>
        <a:prstGeom prst="rect">
          <a:avLst/>
        </a:prstGeom>
      </xdr:spPr>
    </xdr:pic>
    <xdr:clientData/>
  </xdr:twoCellAnchor>
</xdr:wsDr>
</file>

<file path=xl/drawings/drawing56.xml><?xml version="1.0" encoding="utf-8"?>
<xdr:wsDr xmlns:xdr="http://schemas.openxmlformats.org/drawingml/2006/spreadsheetDrawing" xmlns:a="http://schemas.openxmlformats.org/drawingml/2006/main">
  <xdr:twoCellAnchor editAs="oneCell">
    <xdr:from>
      <xdr:col>0</xdr:col>
      <xdr:colOff>66675</xdr:colOff>
      <xdr:row>0</xdr:row>
      <xdr:rowOff>133350</xdr:rowOff>
    </xdr:from>
    <xdr:to>
      <xdr:col>1</xdr:col>
      <xdr:colOff>333375</xdr:colOff>
      <xdr:row>5</xdr:row>
      <xdr:rowOff>68274</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66675" y="133350"/>
          <a:ext cx="638175" cy="811224"/>
        </a:xfrm>
        <a:prstGeom prst="rect">
          <a:avLst/>
        </a:prstGeom>
      </xdr:spPr>
    </xdr:pic>
    <xdr:clientData/>
  </xdr:twoCellAnchor>
</xdr:wsDr>
</file>

<file path=xl/drawings/drawing57.xml><?xml version="1.0" encoding="utf-8"?>
<xdr:wsDr xmlns:xdr="http://schemas.openxmlformats.org/drawingml/2006/spreadsheetDrawing" xmlns:a="http://schemas.openxmlformats.org/drawingml/2006/main">
  <xdr:twoCellAnchor editAs="oneCell">
    <xdr:from>
      <xdr:col>0</xdr:col>
      <xdr:colOff>83344</xdr:colOff>
      <xdr:row>0</xdr:row>
      <xdr:rowOff>83344</xdr:rowOff>
    </xdr:from>
    <xdr:to>
      <xdr:col>1</xdr:col>
      <xdr:colOff>395287</xdr:colOff>
      <xdr:row>4</xdr:row>
      <xdr:rowOff>218329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83344" y="83344"/>
          <a:ext cx="752474" cy="956516"/>
        </a:xfrm>
        <a:prstGeom prst="rect">
          <a:avLst/>
        </a:prstGeom>
      </xdr:spPr>
    </xdr:pic>
    <xdr:clientData/>
  </xdr:twoCellAnchor>
</xdr:wsDr>
</file>

<file path=xl/drawings/drawing58.xml><?xml version="1.0" encoding="utf-8"?>
<xdr:wsDr xmlns:xdr="http://schemas.openxmlformats.org/drawingml/2006/spreadsheetDrawing" xmlns:a="http://schemas.openxmlformats.org/drawingml/2006/main">
  <xdr:twoCellAnchor editAs="oneCell">
    <xdr:from>
      <xdr:col>0</xdr:col>
      <xdr:colOff>133350</xdr:colOff>
      <xdr:row>0</xdr:row>
      <xdr:rowOff>85725</xdr:rowOff>
    </xdr:from>
    <xdr:to>
      <xdr:col>1</xdr:col>
      <xdr:colOff>447674</xdr:colOff>
      <xdr:row>4</xdr:row>
      <xdr:rowOff>232616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33350" y="85725"/>
          <a:ext cx="752474" cy="956516"/>
        </a:xfrm>
        <a:prstGeom prst="rect">
          <a:avLst/>
        </a:prstGeom>
      </xdr:spPr>
    </xdr:pic>
    <xdr:clientData/>
  </xdr:twoCellAnchor>
</xdr:wsDr>
</file>

<file path=xl/drawings/drawing59.xml><?xml version="1.0" encoding="utf-8"?>
<xdr:wsDr xmlns:xdr="http://schemas.openxmlformats.org/drawingml/2006/spreadsheetDrawing" xmlns:a="http://schemas.openxmlformats.org/drawingml/2006/main">
  <xdr:twoCellAnchor editAs="oneCell">
    <xdr:from>
      <xdr:col>0</xdr:col>
      <xdr:colOff>95250</xdr:colOff>
      <xdr:row>0</xdr:row>
      <xdr:rowOff>85725</xdr:rowOff>
    </xdr:from>
    <xdr:to>
      <xdr:col>1</xdr:col>
      <xdr:colOff>495299</xdr:colOff>
      <xdr:row>5</xdr:row>
      <xdr:rowOff>31532</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95250" y="85725"/>
          <a:ext cx="752474" cy="956516"/>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3</xdr:col>
      <xdr:colOff>38100</xdr:colOff>
      <xdr:row>0</xdr:row>
      <xdr:rowOff>28575</xdr:rowOff>
    </xdr:from>
    <xdr:to>
      <xdr:col>3</xdr:col>
      <xdr:colOff>734963</xdr:colOff>
      <xdr:row>4</xdr:row>
      <xdr:rowOff>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95300" y="28575"/>
          <a:ext cx="696863" cy="885825"/>
        </a:xfrm>
        <a:prstGeom prst="rect">
          <a:avLst/>
        </a:prstGeom>
      </xdr:spPr>
    </xdr:pic>
    <xdr:clientData/>
  </xdr:twoCellAnchor>
</xdr:wsDr>
</file>

<file path=xl/drawings/drawing60.xml><?xml version="1.0" encoding="utf-8"?>
<xdr:wsDr xmlns:xdr="http://schemas.openxmlformats.org/drawingml/2006/spreadsheetDrawing" xmlns:a="http://schemas.openxmlformats.org/drawingml/2006/main">
  <xdr:twoCellAnchor editAs="oneCell">
    <xdr:from>
      <xdr:col>0</xdr:col>
      <xdr:colOff>107157</xdr:colOff>
      <xdr:row>0</xdr:row>
      <xdr:rowOff>0</xdr:rowOff>
    </xdr:from>
    <xdr:to>
      <xdr:col>1</xdr:col>
      <xdr:colOff>250032</xdr:colOff>
      <xdr:row>3</xdr:row>
      <xdr:rowOff>111579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7157" y="0"/>
          <a:ext cx="631031" cy="802142"/>
        </a:xfrm>
        <a:prstGeom prst="rect">
          <a:avLst/>
        </a:prstGeom>
      </xdr:spPr>
    </xdr:pic>
    <xdr:clientData/>
  </xdr:twoCellAnchor>
</xdr:wsDr>
</file>

<file path=xl/drawings/drawing61.xml><?xml version="1.0" encoding="utf-8"?>
<xdr:wsDr xmlns:xdr="http://schemas.openxmlformats.org/drawingml/2006/spreadsheetDrawing" xmlns:a="http://schemas.openxmlformats.org/drawingml/2006/main">
  <xdr:twoCellAnchor editAs="oneCell">
    <xdr:from>
      <xdr:col>1</xdr:col>
      <xdr:colOff>71437</xdr:colOff>
      <xdr:row>0</xdr:row>
      <xdr:rowOff>0</xdr:rowOff>
    </xdr:from>
    <xdr:to>
      <xdr:col>1</xdr:col>
      <xdr:colOff>745820</xdr:colOff>
      <xdr:row>3</xdr:row>
      <xdr:rowOff>166687</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23875" y="0"/>
          <a:ext cx="674383" cy="857250"/>
        </a:xfrm>
        <a:prstGeom prst="rect">
          <a:avLst/>
        </a:prstGeom>
      </xdr:spPr>
    </xdr:pic>
    <xdr:clientData/>
  </xdr:twoCellAnchor>
</xdr:wsDr>
</file>

<file path=xl/drawings/drawing62.xml><?xml version="1.0" encoding="utf-8"?>
<xdr:wsDr xmlns:xdr="http://schemas.openxmlformats.org/drawingml/2006/spreadsheetDrawing" xmlns:a="http://schemas.openxmlformats.org/drawingml/2006/main">
  <xdr:twoCellAnchor editAs="oneCell">
    <xdr:from>
      <xdr:col>0</xdr:col>
      <xdr:colOff>38100</xdr:colOff>
      <xdr:row>0</xdr:row>
      <xdr:rowOff>123825</xdr:rowOff>
    </xdr:from>
    <xdr:to>
      <xdr:col>1</xdr:col>
      <xdr:colOff>283858</xdr:colOff>
      <xdr:row>3</xdr:row>
      <xdr:rowOff>171450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8100" y="123825"/>
          <a:ext cx="674383" cy="857250"/>
        </a:xfrm>
        <a:prstGeom prst="rect">
          <a:avLst/>
        </a:prstGeom>
      </xdr:spPr>
    </xdr:pic>
    <xdr:clientData/>
  </xdr:twoCellAnchor>
</xdr:wsDr>
</file>

<file path=xl/drawings/drawing63.xml><?xml version="1.0" encoding="utf-8"?>
<xdr:wsDr xmlns:xdr="http://schemas.openxmlformats.org/drawingml/2006/spreadsheetDrawing" xmlns:a="http://schemas.openxmlformats.org/drawingml/2006/main">
  <xdr:twoCellAnchor editAs="oneCell">
    <xdr:from>
      <xdr:col>0</xdr:col>
      <xdr:colOff>0</xdr:colOff>
      <xdr:row>1</xdr:row>
      <xdr:rowOff>105838</xdr:rowOff>
    </xdr:from>
    <xdr:to>
      <xdr:col>1</xdr:col>
      <xdr:colOff>264583</xdr:colOff>
      <xdr:row>4</xdr:row>
      <xdr:rowOff>177035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0" y="305863"/>
          <a:ext cx="617008" cy="785572"/>
        </a:xfrm>
        <a:prstGeom prst="rect">
          <a:avLst/>
        </a:prstGeom>
      </xdr:spPr>
    </xdr:pic>
    <xdr:clientData/>
  </xdr:twoCellAnchor>
</xdr:wsDr>
</file>

<file path=xl/drawings/drawing64.xml><?xml version="1.0" encoding="utf-8"?>
<xdr:wsDr xmlns:xdr="http://schemas.openxmlformats.org/drawingml/2006/spreadsheetDrawing" xmlns:a="http://schemas.openxmlformats.org/drawingml/2006/main">
  <xdr:twoCellAnchor editAs="oneCell">
    <xdr:from>
      <xdr:col>0</xdr:col>
      <xdr:colOff>0</xdr:colOff>
      <xdr:row>1</xdr:row>
      <xdr:rowOff>105838</xdr:rowOff>
    </xdr:from>
    <xdr:to>
      <xdr:col>1</xdr:col>
      <xdr:colOff>264583</xdr:colOff>
      <xdr:row>4</xdr:row>
      <xdr:rowOff>177035</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0" y="306921"/>
          <a:ext cx="613833" cy="780281"/>
        </a:xfrm>
        <a:prstGeom prst="rect">
          <a:avLst/>
        </a:prstGeom>
      </xdr:spPr>
    </xdr:pic>
    <xdr:clientData/>
  </xdr:twoCellAnchor>
</xdr:wsDr>
</file>

<file path=xl/drawings/drawing65.xml><?xml version="1.0" encoding="utf-8"?>
<xdr:wsDr xmlns:xdr="http://schemas.openxmlformats.org/drawingml/2006/spreadsheetDrawing" xmlns:a="http://schemas.openxmlformats.org/drawingml/2006/main">
  <xdr:twoCellAnchor editAs="oneCell">
    <xdr:from>
      <xdr:col>0</xdr:col>
      <xdr:colOff>465667</xdr:colOff>
      <xdr:row>0</xdr:row>
      <xdr:rowOff>0</xdr:rowOff>
    </xdr:from>
    <xdr:to>
      <xdr:col>1</xdr:col>
      <xdr:colOff>678391</xdr:colOff>
      <xdr:row>5</xdr:row>
      <xdr:rowOff>14599</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65667" y="0"/>
          <a:ext cx="752474" cy="956516"/>
        </a:xfrm>
        <a:prstGeom prst="rect">
          <a:avLst/>
        </a:prstGeom>
      </xdr:spPr>
    </xdr:pic>
    <xdr:clientData/>
  </xdr:twoCellAnchor>
</xdr:wsDr>
</file>

<file path=xl/drawings/drawing66.xml><?xml version="1.0" encoding="utf-8"?>
<xdr:wsDr xmlns:xdr="http://schemas.openxmlformats.org/drawingml/2006/spreadsheetDrawing" xmlns:a="http://schemas.openxmlformats.org/drawingml/2006/main">
  <xdr:twoCellAnchor editAs="oneCell">
    <xdr:from>
      <xdr:col>1</xdr:col>
      <xdr:colOff>165230</xdr:colOff>
      <xdr:row>0</xdr:row>
      <xdr:rowOff>19439</xdr:rowOff>
    </xdr:from>
    <xdr:to>
      <xdr:col>1</xdr:col>
      <xdr:colOff>917704</xdr:colOff>
      <xdr:row>4</xdr:row>
      <xdr:rowOff>140088</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479555" y="19439"/>
          <a:ext cx="752474" cy="939799"/>
        </a:xfrm>
        <a:prstGeom prst="rect">
          <a:avLst/>
        </a:prstGeom>
      </xdr:spPr>
    </xdr:pic>
    <xdr:clientData/>
  </xdr:twoCellAnchor>
</xdr:wsDr>
</file>

<file path=xl/drawings/drawing67.xml><?xml version="1.0" encoding="utf-8"?>
<xdr:wsDr xmlns:xdr="http://schemas.openxmlformats.org/drawingml/2006/spreadsheetDrawing" xmlns:a="http://schemas.openxmlformats.org/drawingml/2006/main">
  <xdr:twoCellAnchor editAs="oneCell">
    <xdr:from>
      <xdr:col>0</xdr:col>
      <xdr:colOff>57150</xdr:colOff>
      <xdr:row>0</xdr:row>
      <xdr:rowOff>0</xdr:rowOff>
    </xdr:from>
    <xdr:to>
      <xdr:col>1</xdr:col>
      <xdr:colOff>314324</xdr:colOff>
      <xdr:row>4</xdr:row>
      <xdr:rowOff>165941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7150" y="0"/>
          <a:ext cx="752474" cy="956516"/>
        </a:xfrm>
        <a:prstGeom prst="rect">
          <a:avLst/>
        </a:prstGeom>
      </xdr:spPr>
    </xdr:pic>
    <xdr:clientData/>
  </xdr:twoCellAnchor>
</xdr:wsDr>
</file>

<file path=xl/drawings/drawing68.xml><?xml version="1.0" encoding="utf-8"?>
<xdr:wsDr xmlns:xdr="http://schemas.openxmlformats.org/drawingml/2006/spreadsheetDrawing" xmlns:a="http://schemas.openxmlformats.org/drawingml/2006/main">
  <xdr:twoCellAnchor editAs="oneCell">
    <xdr:from>
      <xdr:col>0</xdr:col>
      <xdr:colOff>104775</xdr:colOff>
      <xdr:row>0</xdr:row>
      <xdr:rowOff>9525</xdr:rowOff>
    </xdr:from>
    <xdr:to>
      <xdr:col>1</xdr:col>
      <xdr:colOff>201434</xdr:colOff>
      <xdr:row>3</xdr:row>
      <xdr:rowOff>152400</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104775" y="9525"/>
          <a:ext cx="591959" cy="752475"/>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xdr:col>
      <xdr:colOff>85725</xdr:colOff>
      <xdr:row>0</xdr:row>
      <xdr:rowOff>133350</xdr:rowOff>
    </xdr:from>
    <xdr:to>
      <xdr:col>1</xdr:col>
      <xdr:colOff>838199</xdr:colOff>
      <xdr:row>5</xdr:row>
      <xdr:rowOff>127841</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504825" y="133350"/>
          <a:ext cx="752474" cy="956516"/>
        </a:xfrm>
        <a:prstGeom prst="rect">
          <a:avLst/>
        </a:prstGeom>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0</xdr:col>
      <xdr:colOff>371475</xdr:colOff>
      <xdr:row>0</xdr:row>
      <xdr:rowOff>95250</xdr:rowOff>
    </xdr:from>
    <xdr:to>
      <xdr:col>1</xdr:col>
      <xdr:colOff>742949</xdr:colOff>
      <xdr:row>5</xdr:row>
      <xdr:rowOff>99266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71475" y="95250"/>
          <a:ext cx="752474" cy="956516"/>
        </a:xfrm>
        <a:prstGeom prst="rect">
          <a:avLst/>
        </a:prstGeom>
      </xdr:spPr>
    </xdr:pic>
    <xdr:clientData/>
  </xdr:twoCellAnchor>
</xdr:wsDr>
</file>

<file path=xl/drawings/drawing9.xml><?xml version="1.0" encoding="utf-8"?>
<xdr:wsDr xmlns:xdr="http://schemas.openxmlformats.org/drawingml/2006/spreadsheetDrawing" xmlns:a="http://schemas.openxmlformats.org/drawingml/2006/main">
  <xdr:twoCellAnchor editAs="oneCell">
    <xdr:from>
      <xdr:col>0</xdr:col>
      <xdr:colOff>352425</xdr:colOff>
      <xdr:row>0</xdr:row>
      <xdr:rowOff>85725</xdr:rowOff>
    </xdr:from>
    <xdr:to>
      <xdr:col>1</xdr:col>
      <xdr:colOff>685799</xdr:colOff>
      <xdr:row>5</xdr:row>
      <xdr:rowOff>80216</xdr:rowOff>
    </xdr:to>
    <xdr:pic>
      <xdr:nvPicPr>
        <xdr:cNvPr id="2" name="Picture 1" descr="MDM Logo 15 cm.jpg"/>
        <xdr:cNvPicPr>
          <a:picLocks noChangeAspect="1"/>
        </xdr:cNvPicPr>
      </xdr:nvPicPr>
      <xdr:blipFill>
        <a:blip xmlns:r="http://schemas.openxmlformats.org/officeDocument/2006/relationships" r:embed="rId1" cstate="print"/>
        <a:stretch>
          <a:fillRect/>
        </a:stretch>
      </xdr:blipFill>
      <xdr:spPr>
        <a:xfrm>
          <a:off x="352425" y="85725"/>
          <a:ext cx="752474" cy="956516"/>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9.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10.x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drawing" Target="../drawings/drawing11.x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2" Type="http://schemas.openxmlformats.org/officeDocument/2006/relationships/drawing" Target="../drawings/drawing12.x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1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2" Type="http://schemas.openxmlformats.org/officeDocument/2006/relationships/drawing" Target="../drawings/drawing14.x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5.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16.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17.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18.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19.x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0.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2" Type="http://schemas.openxmlformats.org/officeDocument/2006/relationships/drawing" Target="../drawings/drawing21.x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2" Type="http://schemas.openxmlformats.org/officeDocument/2006/relationships/drawing" Target="../drawings/drawing22.x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2" Type="http://schemas.openxmlformats.org/officeDocument/2006/relationships/drawing" Target="../drawings/drawing23.x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drawing" Target="../drawings/drawing2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2" Type="http://schemas.openxmlformats.org/officeDocument/2006/relationships/drawing" Target="../drawings/drawing25.x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2" Type="http://schemas.openxmlformats.org/officeDocument/2006/relationships/drawing" Target="../drawings/drawing26.x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2" Type="http://schemas.openxmlformats.org/officeDocument/2006/relationships/drawing" Target="../drawings/drawing27.xml"/><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2" Type="http://schemas.openxmlformats.org/officeDocument/2006/relationships/drawing" Target="../drawings/drawing28.x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29.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30.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31.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2.xml"/><Relationship Id="rId1" Type="http://schemas.openxmlformats.org/officeDocument/2006/relationships/printerSettings" Target="../printerSettings/printerSettings33.bin"/></Relationships>
</file>

<file path=xl/worksheets/_rels/sheet34.xml.rels><?xml version="1.0" encoding="UTF-8" standalone="yes"?>
<Relationships xmlns="http://schemas.openxmlformats.org/package/2006/relationships"><Relationship Id="rId2" Type="http://schemas.openxmlformats.org/officeDocument/2006/relationships/drawing" Target="../drawings/drawing33.xml"/><Relationship Id="rId1" Type="http://schemas.openxmlformats.org/officeDocument/2006/relationships/printerSettings" Target="../printerSettings/printerSettings34.bin"/></Relationships>
</file>

<file path=xl/worksheets/_rels/sheet35.xml.rels><?xml version="1.0" encoding="UTF-8" standalone="yes"?>
<Relationships xmlns="http://schemas.openxmlformats.org/package/2006/relationships"><Relationship Id="rId2" Type="http://schemas.openxmlformats.org/officeDocument/2006/relationships/drawing" Target="../drawings/drawing34.xml"/><Relationship Id="rId1" Type="http://schemas.openxmlformats.org/officeDocument/2006/relationships/printerSettings" Target="../printerSettings/printerSettings35.bin"/></Relationships>
</file>

<file path=xl/worksheets/_rels/sheet36.xml.rels><?xml version="1.0" encoding="UTF-8" standalone="yes"?>
<Relationships xmlns="http://schemas.openxmlformats.org/package/2006/relationships"><Relationship Id="rId2" Type="http://schemas.openxmlformats.org/officeDocument/2006/relationships/drawing" Target="../drawings/drawing35.xml"/><Relationship Id="rId1" Type="http://schemas.openxmlformats.org/officeDocument/2006/relationships/printerSettings" Target="../printerSettings/printerSettings36.bin"/></Relationships>
</file>

<file path=xl/worksheets/_rels/sheet37.xml.rels><?xml version="1.0" encoding="UTF-8" standalone="yes"?>
<Relationships xmlns="http://schemas.openxmlformats.org/package/2006/relationships"><Relationship Id="rId2" Type="http://schemas.openxmlformats.org/officeDocument/2006/relationships/drawing" Target="../drawings/drawing36.xml"/><Relationship Id="rId1" Type="http://schemas.openxmlformats.org/officeDocument/2006/relationships/printerSettings" Target="../printerSettings/printerSettings37.bin"/></Relationships>
</file>

<file path=xl/worksheets/_rels/sheet38.xml.rels><?xml version="1.0" encoding="UTF-8" standalone="yes"?>
<Relationships xmlns="http://schemas.openxmlformats.org/package/2006/relationships"><Relationship Id="rId2" Type="http://schemas.openxmlformats.org/officeDocument/2006/relationships/drawing" Target="../drawings/drawing37.xml"/><Relationship Id="rId1" Type="http://schemas.openxmlformats.org/officeDocument/2006/relationships/printerSettings" Target="../printerSettings/printerSettings38.bin"/></Relationships>
</file>

<file path=xl/worksheets/_rels/sheet39.xml.rels><?xml version="1.0" encoding="UTF-8" standalone="yes"?>
<Relationships xmlns="http://schemas.openxmlformats.org/package/2006/relationships"><Relationship Id="rId2" Type="http://schemas.openxmlformats.org/officeDocument/2006/relationships/drawing" Target="../drawings/drawing38.xml"/><Relationship Id="rId1" Type="http://schemas.openxmlformats.org/officeDocument/2006/relationships/printerSettings" Target="../printerSettings/printerSettings39.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2" Type="http://schemas.openxmlformats.org/officeDocument/2006/relationships/drawing" Target="../drawings/drawing39.xml"/><Relationship Id="rId1" Type="http://schemas.openxmlformats.org/officeDocument/2006/relationships/printerSettings" Target="../printerSettings/printerSettings40.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0.xml"/><Relationship Id="rId1" Type="http://schemas.openxmlformats.org/officeDocument/2006/relationships/printerSettings" Target="../printerSettings/printerSettings41.bin"/></Relationships>
</file>

<file path=xl/worksheets/_rels/sheet42.xml.rels><?xml version="1.0" encoding="UTF-8" standalone="yes"?>
<Relationships xmlns="http://schemas.openxmlformats.org/package/2006/relationships"><Relationship Id="rId2" Type="http://schemas.openxmlformats.org/officeDocument/2006/relationships/drawing" Target="../drawings/drawing41.xml"/><Relationship Id="rId1" Type="http://schemas.openxmlformats.org/officeDocument/2006/relationships/printerSettings" Target="../printerSettings/printerSettings42.bin"/></Relationships>
</file>

<file path=xl/worksheets/_rels/sheet43.xml.rels><?xml version="1.0" encoding="UTF-8" standalone="yes"?>
<Relationships xmlns="http://schemas.openxmlformats.org/package/2006/relationships"><Relationship Id="rId2" Type="http://schemas.openxmlformats.org/officeDocument/2006/relationships/drawing" Target="../drawings/drawing42.xml"/><Relationship Id="rId1" Type="http://schemas.openxmlformats.org/officeDocument/2006/relationships/printerSettings" Target="../printerSettings/printerSettings43.bin"/></Relationships>
</file>

<file path=xl/worksheets/_rels/sheet44.xml.rels><?xml version="1.0" encoding="UTF-8" standalone="yes"?>
<Relationships xmlns="http://schemas.openxmlformats.org/package/2006/relationships"><Relationship Id="rId2" Type="http://schemas.openxmlformats.org/officeDocument/2006/relationships/drawing" Target="../drawings/drawing43.xml"/><Relationship Id="rId1" Type="http://schemas.openxmlformats.org/officeDocument/2006/relationships/printerSettings" Target="../printerSettings/printerSettings44.bin"/></Relationships>
</file>

<file path=xl/worksheets/_rels/sheet45.xml.rels><?xml version="1.0" encoding="UTF-8" standalone="yes"?>
<Relationships xmlns="http://schemas.openxmlformats.org/package/2006/relationships"><Relationship Id="rId2" Type="http://schemas.openxmlformats.org/officeDocument/2006/relationships/drawing" Target="../drawings/drawing44.xml"/><Relationship Id="rId1" Type="http://schemas.openxmlformats.org/officeDocument/2006/relationships/printerSettings" Target="../printerSettings/printerSettings45.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45.xml"/><Relationship Id="rId1" Type="http://schemas.openxmlformats.org/officeDocument/2006/relationships/printerSettings" Target="../printerSettings/printerSettings46.bin"/></Relationships>
</file>

<file path=xl/worksheets/_rels/sheet47.xml.rels><?xml version="1.0" encoding="UTF-8" standalone="yes"?>
<Relationships xmlns="http://schemas.openxmlformats.org/package/2006/relationships"><Relationship Id="rId2" Type="http://schemas.openxmlformats.org/officeDocument/2006/relationships/drawing" Target="../drawings/drawing46.xml"/><Relationship Id="rId1" Type="http://schemas.openxmlformats.org/officeDocument/2006/relationships/printerSettings" Target="../printerSettings/printerSettings47.bin"/></Relationships>
</file>

<file path=xl/worksheets/_rels/sheet48.xml.rels><?xml version="1.0" encoding="UTF-8" standalone="yes"?>
<Relationships xmlns="http://schemas.openxmlformats.org/package/2006/relationships"><Relationship Id="rId2" Type="http://schemas.openxmlformats.org/officeDocument/2006/relationships/drawing" Target="../drawings/drawing47.xml"/><Relationship Id="rId1" Type="http://schemas.openxmlformats.org/officeDocument/2006/relationships/printerSettings" Target="../printerSettings/printerSettings48.bin"/></Relationships>
</file>

<file path=xl/worksheets/_rels/sheet49.xml.rels><?xml version="1.0" encoding="UTF-8" standalone="yes"?>
<Relationships xmlns="http://schemas.openxmlformats.org/package/2006/relationships"><Relationship Id="rId2" Type="http://schemas.openxmlformats.org/officeDocument/2006/relationships/drawing" Target="../drawings/drawing48.xml"/><Relationship Id="rId1" Type="http://schemas.openxmlformats.org/officeDocument/2006/relationships/printerSettings" Target="../printerSettings/printerSettings49.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2" Type="http://schemas.openxmlformats.org/officeDocument/2006/relationships/drawing" Target="../drawings/drawing49.xml"/><Relationship Id="rId1" Type="http://schemas.openxmlformats.org/officeDocument/2006/relationships/printerSettings" Target="../printerSettings/printerSettings50.bin"/></Relationships>
</file>

<file path=xl/worksheets/_rels/sheet51.xml.rels><?xml version="1.0" encoding="UTF-8" standalone="yes"?>
<Relationships xmlns="http://schemas.openxmlformats.org/package/2006/relationships"><Relationship Id="rId2" Type="http://schemas.openxmlformats.org/officeDocument/2006/relationships/drawing" Target="../drawings/drawing50.xml"/><Relationship Id="rId1" Type="http://schemas.openxmlformats.org/officeDocument/2006/relationships/printerSettings" Target="../printerSettings/printerSettings51.bin"/></Relationships>
</file>

<file path=xl/worksheets/_rels/sheet52.xml.rels><?xml version="1.0" encoding="UTF-8" standalone="yes"?>
<Relationships xmlns="http://schemas.openxmlformats.org/package/2006/relationships"><Relationship Id="rId2" Type="http://schemas.openxmlformats.org/officeDocument/2006/relationships/drawing" Target="../drawings/drawing51.xml"/><Relationship Id="rId1" Type="http://schemas.openxmlformats.org/officeDocument/2006/relationships/printerSettings" Target="../printerSettings/printerSettings52.bin"/></Relationships>
</file>

<file path=xl/worksheets/_rels/sheet53.xml.rels><?xml version="1.0" encoding="UTF-8" standalone="yes"?>
<Relationships xmlns="http://schemas.openxmlformats.org/package/2006/relationships"><Relationship Id="rId2" Type="http://schemas.openxmlformats.org/officeDocument/2006/relationships/drawing" Target="../drawings/drawing52.xml"/><Relationship Id="rId1" Type="http://schemas.openxmlformats.org/officeDocument/2006/relationships/printerSettings" Target="../printerSettings/printerSettings53.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55.xml.rels><?xml version="1.0" encoding="UTF-8" standalone="yes"?>
<Relationships xmlns="http://schemas.openxmlformats.org/package/2006/relationships"><Relationship Id="rId2" Type="http://schemas.openxmlformats.org/officeDocument/2006/relationships/drawing" Target="../drawings/drawing53.xml"/><Relationship Id="rId1" Type="http://schemas.openxmlformats.org/officeDocument/2006/relationships/printerSettings" Target="../printerSettings/printerSettings55.bin"/></Relationships>
</file>

<file path=xl/worksheets/_rels/sheet56.xml.rels><?xml version="1.0" encoding="UTF-8" standalone="yes"?>
<Relationships xmlns="http://schemas.openxmlformats.org/package/2006/relationships"><Relationship Id="rId2" Type="http://schemas.openxmlformats.org/officeDocument/2006/relationships/drawing" Target="../drawings/drawing54.xml"/><Relationship Id="rId1" Type="http://schemas.openxmlformats.org/officeDocument/2006/relationships/printerSettings" Target="../printerSettings/printerSettings56.bin"/></Relationships>
</file>

<file path=xl/worksheets/_rels/sheet57.xml.rels><?xml version="1.0" encoding="UTF-8" standalone="yes"?>
<Relationships xmlns="http://schemas.openxmlformats.org/package/2006/relationships"><Relationship Id="rId2" Type="http://schemas.openxmlformats.org/officeDocument/2006/relationships/drawing" Target="../drawings/drawing55.xml"/><Relationship Id="rId1" Type="http://schemas.openxmlformats.org/officeDocument/2006/relationships/printerSettings" Target="../printerSettings/printerSettings57.bin"/></Relationships>
</file>

<file path=xl/worksheets/_rels/sheet58.xml.rels><?xml version="1.0" encoding="UTF-8" standalone="yes"?>
<Relationships xmlns="http://schemas.openxmlformats.org/package/2006/relationships"><Relationship Id="rId2" Type="http://schemas.openxmlformats.org/officeDocument/2006/relationships/drawing" Target="../drawings/drawing56.xml"/><Relationship Id="rId1" Type="http://schemas.openxmlformats.org/officeDocument/2006/relationships/printerSettings" Target="../printerSettings/printerSettings58.bin"/></Relationships>
</file>

<file path=xl/worksheets/_rels/sheet59.xml.rels><?xml version="1.0" encoding="UTF-8" standalone="yes"?>
<Relationships xmlns="http://schemas.openxmlformats.org/package/2006/relationships"><Relationship Id="rId2" Type="http://schemas.openxmlformats.org/officeDocument/2006/relationships/drawing" Target="../drawings/drawing57.xml"/><Relationship Id="rId1" Type="http://schemas.openxmlformats.org/officeDocument/2006/relationships/printerSettings" Target="../printerSettings/printerSettings59.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2" Type="http://schemas.openxmlformats.org/officeDocument/2006/relationships/drawing" Target="../drawings/drawing58.xml"/><Relationship Id="rId1" Type="http://schemas.openxmlformats.org/officeDocument/2006/relationships/printerSettings" Target="../printerSettings/printerSettings60.bin"/></Relationships>
</file>

<file path=xl/worksheets/_rels/sheet61.xml.rels><?xml version="1.0" encoding="UTF-8" standalone="yes"?>
<Relationships xmlns="http://schemas.openxmlformats.org/package/2006/relationships"><Relationship Id="rId2" Type="http://schemas.openxmlformats.org/officeDocument/2006/relationships/drawing" Target="../drawings/drawing59.xml"/><Relationship Id="rId1" Type="http://schemas.openxmlformats.org/officeDocument/2006/relationships/printerSettings" Target="../printerSettings/printerSettings61.bin"/></Relationships>
</file>

<file path=xl/worksheets/_rels/sheet62.xml.rels><?xml version="1.0" encoding="UTF-8" standalone="yes"?>
<Relationships xmlns="http://schemas.openxmlformats.org/package/2006/relationships"><Relationship Id="rId2" Type="http://schemas.openxmlformats.org/officeDocument/2006/relationships/drawing" Target="../drawings/drawing60.xml"/><Relationship Id="rId1" Type="http://schemas.openxmlformats.org/officeDocument/2006/relationships/printerSettings" Target="../printerSettings/printerSettings62.bin"/></Relationships>
</file>

<file path=xl/worksheets/_rels/sheet63.xml.rels><?xml version="1.0" encoding="UTF-8" standalone="yes"?>
<Relationships xmlns="http://schemas.openxmlformats.org/package/2006/relationships"><Relationship Id="rId2" Type="http://schemas.openxmlformats.org/officeDocument/2006/relationships/drawing" Target="../drawings/drawing61.xml"/><Relationship Id="rId1" Type="http://schemas.openxmlformats.org/officeDocument/2006/relationships/printerSettings" Target="../printerSettings/printerSettings63.bin"/></Relationships>
</file>

<file path=xl/worksheets/_rels/sheet64.xml.rels><?xml version="1.0" encoding="UTF-8" standalone="yes"?>
<Relationships xmlns="http://schemas.openxmlformats.org/package/2006/relationships"><Relationship Id="rId2" Type="http://schemas.openxmlformats.org/officeDocument/2006/relationships/drawing" Target="../drawings/drawing62.xml"/><Relationship Id="rId1" Type="http://schemas.openxmlformats.org/officeDocument/2006/relationships/printerSettings" Target="../printerSettings/printerSettings64.bin"/></Relationships>
</file>

<file path=xl/worksheets/_rels/sheet65.xml.rels><?xml version="1.0" encoding="UTF-8" standalone="yes"?>
<Relationships xmlns="http://schemas.openxmlformats.org/package/2006/relationships"><Relationship Id="rId2" Type="http://schemas.openxmlformats.org/officeDocument/2006/relationships/drawing" Target="../drawings/drawing63.xml"/><Relationship Id="rId1" Type="http://schemas.openxmlformats.org/officeDocument/2006/relationships/printerSettings" Target="../printerSettings/printerSettings65.bin"/></Relationships>
</file>

<file path=xl/worksheets/_rels/sheet66.xml.rels><?xml version="1.0" encoding="UTF-8" standalone="yes"?>
<Relationships xmlns="http://schemas.openxmlformats.org/package/2006/relationships"><Relationship Id="rId2" Type="http://schemas.openxmlformats.org/officeDocument/2006/relationships/drawing" Target="../drawings/drawing64.xml"/><Relationship Id="rId1" Type="http://schemas.openxmlformats.org/officeDocument/2006/relationships/printerSettings" Target="../printerSettings/printerSettings66.bin"/></Relationships>
</file>

<file path=xl/worksheets/_rels/sheet67.xml.rels><?xml version="1.0" encoding="UTF-8" standalone="yes"?>
<Relationships xmlns="http://schemas.openxmlformats.org/package/2006/relationships"><Relationship Id="rId2" Type="http://schemas.openxmlformats.org/officeDocument/2006/relationships/drawing" Target="../drawings/drawing65.xml"/><Relationship Id="rId1" Type="http://schemas.openxmlformats.org/officeDocument/2006/relationships/printerSettings" Target="../printerSettings/printerSettings67.bin"/></Relationships>
</file>

<file path=xl/worksheets/_rels/sheet68.xml.rels><?xml version="1.0" encoding="UTF-8" standalone="yes"?>
<Relationships xmlns="http://schemas.openxmlformats.org/package/2006/relationships"><Relationship Id="rId2" Type="http://schemas.openxmlformats.org/officeDocument/2006/relationships/drawing" Target="../drawings/drawing66.xml"/><Relationship Id="rId1" Type="http://schemas.openxmlformats.org/officeDocument/2006/relationships/printerSettings" Target="../printerSettings/printerSettings68.bin"/></Relationships>
</file>

<file path=xl/worksheets/_rels/sheet69.xml.rels><?xml version="1.0" encoding="UTF-8" standalone="yes"?>
<Relationships xmlns="http://schemas.openxmlformats.org/package/2006/relationships"><Relationship Id="rId2" Type="http://schemas.openxmlformats.org/officeDocument/2006/relationships/drawing" Target="../drawings/drawing67.xml"/><Relationship Id="rId1" Type="http://schemas.openxmlformats.org/officeDocument/2006/relationships/printerSettings" Target="../printerSettings/printerSettings69.bin"/></Relationships>
</file>

<file path=xl/worksheets/_rels/sheet7.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2" Type="http://schemas.openxmlformats.org/officeDocument/2006/relationships/drawing" Target="../drawings/drawing68.xml"/><Relationship Id="rId1" Type="http://schemas.openxmlformats.org/officeDocument/2006/relationships/printerSettings" Target="../printerSettings/printerSettings70.bin"/></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sheetPr>
    <pageSetUpPr fitToPage="1"/>
  </sheetPr>
  <dimension ref="A1"/>
  <sheetViews>
    <sheetView zoomScaleSheetLayoutView="90" workbookViewId="0">
      <selection activeCell="R15" sqref="R15"/>
    </sheetView>
  </sheetViews>
  <sheetFormatPr defaultRowHeight="12.75"/>
  <cols>
    <col min="15" max="15" width="12.42578125" customWidth="1"/>
  </cols>
  <sheetData/>
  <printOptions horizontalCentered="1"/>
  <pageMargins left="0.70866141732283472" right="0.70866141732283472" top="0.23622047244094491" bottom="0" header="0.31496062992125984" footer="0.31496062992125984"/>
  <pageSetup paperSize="9" scale="95" orientation="landscape" r:id="rId1"/>
  <drawing r:id="rId2"/>
</worksheet>
</file>

<file path=xl/worksheets/sheet10.xml><?xml version="1.0" encoding="utf-8"?>
<worksheet xmlns="http://schemas.openxmlformats.org/spreadsheetml/2006/main" xmlns:r="http://schemas.openxmlformats.org/officeDocument/2006/relationships">
  <sheetPr>
    <tabColor rgb="FF00B050"/>
    <pageSetUpPr fitToPage="1"/>
  </sheetPr>
  <dimension ref="A1:O54"/>
  <sheetViews>
    <sheetView topLeftCell="A16" zoomScaleSheetLayoutView="80" workbookViewId="0">
      <selection activeCell="G7" sqref="G7"/>
    </sheetView>
  </sheetViews>
  <sheetFormatPr defaultRowHeight="12.75"/>
  <cols>
    <col min="1" max="1" width="6.28515625" customWidth="1"/>
    <col min="2" max="2" width="17.5703125" customWidth="1"/>
    <col min="3" max="3" width="11.28515625" customWidth="1"/>
    <col min="5" max="5" width="9.5703125" customWidth="1"/>
    <col min="6" max="6" width="9.85546875" customWidth="1"/>
    <col min="7" max="7" width="8.85546875" customWidth="1"/>
    <col min="8" max="8" width="10.5703125" customWidth="1"/>
    <col min="9" max="9" width="9.85546875" customWidth="1"/>
    <col min="11" max="11" width="11.85546875" customWidth="1"/>
    <col min="12" max="12" width="9.42578125" customWidth="1"/>
    <col min="13" max="13" width="12" customWidth="1"/>
    <col min="14" max="14" width="14.140625" customWidth="1"/>
  </cols>
  <sheetData>
    <row r="1" spans="1:15" ht="12.75" customHeight="1">
      <c r="D1" s="1008"/>
      <c r="E1" s="1008"/>
      <c r="F1" s="1008"/>
      <c r="G1" s="1008"/>
      <c r="H1" s="1008"/>
      <c r="I1" s="1008"/>
      <c r="J1" s="1008"/>
      <c r="M1" s="83" t="s">
        <v>265</v>
      </c>
    </row>
    <row r="2" spans="1:15" ht="15.75">
      <c r="A2" s="1005" t="s">
        <v>0</v>
      </c>
      <c r="B2" s="1005"/>
      <c r="C2" s="1005"/>
      <c r="D2" s="1005"/>
      <c r="E2" s="1005"/>
      <c r="F2" s="1005"/>
      <c r="G2" s="1005"/>
      <c r="H2" s="1005"/>
      <c r="I2" s="1005"/>
      <c r="J2" s="1005"/>
      <c r="K2" s="1005"/>
      <c r="L2" s="1005"/>
      <c r="M2" s="1005"/>
      <c r="N2" s="1005"/>
    </row>
    <row r="3" spans="1:15" ht="20.25">
      <c r="A3" s="1006" t="s">
        <v>899</v>
      </c>
      <c r="B3" s="1006"/>
      <c r="C3" s="1006"/>
      <c r="D3" s="1006"/>
      <c r="E3" s="1006"/>
      <c r="F3" s="1006"/>
      <c r="G3" s="1006"/>
      <c r="H3" s="1006"/>
      <c r="I3" s="1006"/>
      <c r="J3" s="1006"/>
      <c r="K3" s="1006"/>
      <c r="L3" s="1006"/>
      <c r="M3" s="1006"/>
      <c r="N3" s="1006"/>
    </row>
    <row r="4" spans="1:15" ht="11.25" customHeight="1"/>
    <row r="5" spans="1:15" ht="15.75">
      <c r="A5" s="1007" t="s">
        <v>908</v>
      </c>
      <c r="B5" s="1007"/>
      <c r="C5" s="1007"/>
      <c r="D5" s="1007"/>
      <c r="E5" s="1007"/>
      <c r="F5" s="1007"/>
      <c r="G5" s="1007"/>
      <c r="H5" s="1007"/>
      <c r="I5" s="1007"/>
      <c r="J5" s="1007"/>
      <c r="K5" s="1007"/>
      <c r="L5" s="1007"/>
      <c r="M5" s="1007"/>
      <c r="N5" s="1007"/>
    </row>
    <row r="7" spans="1:15">
      <c r="A7" s="942" t="s">
        <v>722</v>
      </c>
      <c r="B7" s="942"/>
      <c r="L7" s="1128" t="s">
        <v>913</v>
      </c>
      <c r="M7" s="1128"/>
      <c r="N7" s="1128"/>
      <c r="O7" s="88"/>
    </row>
    <row r="8" spans="1:15" ht="15.75" customHeight="1">
      <c r="A8" s="1133" t="s">
        <v>2</v>
      </c>
      <c r="B8" s="1133" t="s">
        <v>3</v>
      </c>
      <c r="C8" s="984" t="s">
        <v>4</v>
      </c>
      <c r="D8" s="984"/>
      <c r="E8" s="984"/>
      <c r="F8" s="951"/>
      <c r="G8" s="951"/>
      <c r="H8" s="984" t="s">
        <v>102</v>
      </c>
      <c r="I8" s="984"/>
      <c r="J8" s="984"/>
      <c r="K8" s="984"/>
      <c r="L8" s="984"/>
      <c r="M8" s="1133" t="s">
        <v>139</v>
      </c>
      <c r="N8" s="985" t="s">
        <v>140</v>
      </c>
    </row>
    <row r="9" spans="1:15" ht="51">
      <c r="A9" s="1134"/>
      <c r="B9" s="1134"/>
      <c r="C9" s="337" t="s">
        <v>5</v>
      </c>
      <c r="D9" s="337" t="s">
        <v>6</v>
      </c>
      <c r="E9" s="337" t="s">
        <v>373</v>
      </c>
      <c r="F9" s="337" t="s">
        <v>100</v>
      </c>
      <c r="G9" s="337" t="s">
        <v>122</v>
      </c>
      <c r="H9" s="337" t="s">
        <v>5</v>
      </c>
      <c r="I9" s="337" t="s">
        <v>6</v>
      </c>
      <c r="J9" s="337" t="s">
        <v>373</v>
      </c>
      <c r="K9" s="370" t="s">
        <v>100</v>
      </c>
      <c r="L9" s="370" t="s">
        <v>123</v>
      </c>
      <c r="M9" s="1134"/>
      <c r="N9" s="985"/>
    </row>
    <row r="10" spans="1:15" s="12" customFormat="1">
      <c r="A10" s="337">
        <v>1</v>
      </c>
      <c r="B10" s="337">
        <v>2</v>
      </c>
      <c r="C10" s="337">
        <v>3</v>
      </c>
      <c r="D10" s="337">
        <v>4</v>
      </c>
      <c r="E10" s="337">
        <v>5</v>
      </c>
      <c r="F10" s="337">
        <v>6</v>
      </c>
      <c r="G10" s="337">
        <v>7</v>
      </c>
      <c r="H10" s="337">
        <v>8</v>
      </c>
      <c r="I10" s="337">
        <v>9</v>
      </c>
      <c r="J10" s="337">
        <v>10</v>
      </c>
      <c r="K10" s="340">
        <v>11</v>
      </c>
      <c r="L10" s="337">
        <v>12</v>
      </c>
      <c r="M10" s="337">
        <v>13</v>
      </c>
      <c r="N10" s="340">
        <v>14</v>
      </c>
    </row>
    <row r="11" spans="1:15" s="12" customFormat="1">
      <c r="A11" s="218">
        <v>1</v>
      </c>
      <c r="B11" s="225" t="s">
        <v>673</v>
      </c>
      <c r="C11" s="904">
        <v>114</v>
      </c>
      <c r="D11" s="905">
        <v>87</v>
      </c>
      <c r="E11" s="587">
        <v>0</v>
      </c>
      <c r="F11" s="904">
        <v>0</v>
      </c>
      <c r="G11" s="255">
        <f>C11+D11+E11+F11</f>
        <v>201</v>
      </c>
      <c r="H11" s="904">
        <f>C11</f>
        <v>114</v>
      </c>
      <c r="I11" s="905">
        <f>D11</f>
        <v>87</v>
      </c>
      <c r="J11" s="587">
        <f>E11</f>
        <v>0</v>
      </c>
      <c r="K11" s="904">
        <f>F11</f>
        <v>0</v>
      </c>
      <c r="L11" s="588">
        <f>H11+I11+J11+K11</f>
        <v>201</v>
      </c>
      <c r="M11" s="373">
        <f>G11-L11</f>
        <v>0</v>
      </c>
      <c r="N11" s="534">
        <v>0</v>
      </c>
    </row>
    <row r="12" spans="1:15" s="12" customFormat="1">
      <c r="A12" s="218">
        <v>2</v>
      </c>
      <c r="B12" s="225" t="s">
        <v>674</v>
      </c>
      <c r="C12" s="904">
        <v>182</v>
      </c>
      <c r="D12" s="905">
        <v>415</v>
      </c>
      <c r="E12" s="587">
        <v>0</v>
      </c>
      <c r="F12" s="904">
        <v>0</v>
      </c>
      <c r="G12" s="255">
        <f>C12+D12+E12+F12</f>
        <v>597</v>
      </c>
      <c r="H12" s="904">
        <f t="shared" ref="H12:H40" si="0">C12</f>
        <v>182</v>
      </c>
      <c r="I12" s="905">
        <f t="shared" ref="I12:I40" si="1">D12</f>
        <v>415</v>
      </c>
      <c r="J12" s="587">
        <f t="shared" ref="J12:J40" si="2">E12</f>
        <v>0</v>
      </c>
      <c r="K12" s="904">
        <f t="shared" ref="K12:K40" si="3">F12</f>
        <v>0</v>
      </c>
      <c r="L12" s="588">
        <f t="shared" ref="L12:L40" si="4">H12+I12+J12+K12</f>
        <v>597</v>
      </c>
      <c r="M12" s="373">
        <f t="shared" ref="M12:M19" si="5">G12-L12</f>
        <v>0</v>
      </c>
      <c r="N12" s="534">
        <v>0</v>
      </c>
    </row>
    <row r="13" spans="1:15" s="12" customFormat="1">
      <c r="A13" s="218">
        <v>3</v>
      </c>
      <c r="B13" s="225" t="s">
        <v>675</v>
      </c>
      <c r="C13" s="904">
        <v>103</v>
      </c>
      <c r="D13" s="905">
        <v>66</v>
      </c>
      <c r="E13" s="587">
        <v>0</v>
      </c>
      <c r="F13" s="904">
        <v>0</v>
      </c>
      <c r="G13" s="255">
        <f>C13+D13+E13+F13</f>
        <v>169</v>
      </c>
      <c r="H13" s="904">
        <f t="shared" si="0"/>
        <v>103</v>
      </c>
      <c r="I13" s="905">
        <f t="shared" si="1"/>
        <v>66</v>
      </c>
      <c r="J13" s="587">
        <f t="shared" si="2"/>
        <v>0</v>
      </c>
      <c r="K13" s="904">
        <f t="shared" si="3"/>
        <v>0</v>
      </c>
      <c r="L13" s="588">
        <f t="shared" si="4"/>
        <v>169</v>
      </c>
      <c r="M13" s="373">
        <f t="shared" si="5"/>
        <v>0</v>
      </c>
      <c r="N13" s="534">
        <v>0</v>
      </c>
    </row>
    <row r="14" spans="1:15" s="12" customFormat="1">
      <c r="A14" s="218">
        <v>4</v>
      </c>
      <c r="B14" s="225" t="s">
        <v>676</v>
      </c>
      <c r="C14" s="904">
        <v>98</v>
      </c>
      <c r="D14" s="905">
        <v>168</v>
      </c>
      <c r="E14" s="587">
        <v>0</v>
      </c>
      <c r="F14" s="904">
        <v>0</v>
      </c>
      <c r="G14" s="255">
        <f>C14+D14+E14+F14</f>
        <v>266</v>
      </c>
      <c r="H14" s="904">
        <f t="shared" si="0"/>
        <v>98</v>
      </c>
      <c r="I14" s="905">
        <f t="shared" si="1"/>
        <v>168</v>
      </c>
      <c r="J14" s="587">
        <f t="shared" si="2"/>
        <v>0</v>
      </c>
      <c r="K14" s="904">
        <f t="shared" si="3"/>
        <v>0</v>
      </c>
      <c r="L14" s="588">
        <f t="shared" si="4"/>
        <v>266</v>
      </c>
      <c r="M14" s="373">
        <f t="shared" si="5"/>
        <v>0</v>
      </c>
      <c r="N14" s="534">
        <v>0</v>
      </c>
    </row>
    <row r="15" spans="1:15" s="12" customFormat="1">
      <c r="A15" s="218">
        <v>5</v>
      </c>
      <c r="B15" s="225" t="s">
        <v>677</v>
      </c>
      <c r="C15" s="904">
        <v>111</v>
      </c>
      <c r="D15" s="905">
        <v>31</v>
      </c>
      <c r="E15" s="587">
        <v>0</v>
      </c>
      <c r="F15" s="904">
        <v>0</v>
      </c>
      <c r="G15" s="255">
        <f>C15+D15+E15+F15</f>
        <v>142</v>
      </c>
      <c r="H15" s="904">
        <f t="shared" si="0"/>
        <v>111</v>
      </c>
      <c r="I15" s="905">
        <f t="shared" si="1"/>
        <v>31</v>
      </c>
      <c r="J15" s="587">
        <f t="shared" si="2"/>
        <v>0</v>
      </c>
      <c r="K15" s="904">
        <f t="shared" si="3"/>
        <v>0</v>
      </c>
      <c r="L15" s="588">
        <f t="shared" si="4"/>
        <v>142</v>
      </c>
      <c r="M15" s="373">
        <f t="shared" si="5"/>
        <v>0</v>
      </c>
      <c r="N15" s="534">
        <v>0</v>
      </c>
    </row>
    <row r="16" spans="1:15" s="12" customFormat="1">
      <c r="A16" s="218">
        <v>6</v>
      </c>
      <c r="B16" s="225" t="s">
        <v>678</v>
      </c>
      <c r="C16" s="904">
        <v>30</v>
      </c>
      <c r="D16" s="905">
        <v>0</v>
      </c>
      <c r="E16" s="587">
        <v>0</v>
      </c>
      <c r="F16" s="904">
        <v>0</v>
      </c>
      <c r="G16" s="255">
        <f t="shared" ref="G16:G40" si="6">C16+D16+E16+F16</f>
        <v>30</v>
      </c>
      <c r="H16" s="904">
        <f t="shared" si="0"/>
        <v>30</v>
      </c>
      <c r="I16" s="905">
        <f t="shared" si="1"/>
        <v>0</v>
      </c>
      <c r="J16" s="587">
        <f t="shared" si="2"/>
        <v>0</v>
      </c>
      <c r="K16" s="904">
        <f t="shared" si="3"/>
        <v>0</v>
      </c>
      <c r="L16" s="588">
        <f t="shared" si="4"/>
        <v>30</v>
      </c>
      <c r="M16" s="373">
        <f t="shared" si="5"/>
        <v>0</v>
      </c>
      <c r="N16" s="534">
        <v>0</v>
      </c>
    </row>
    <row r="17" spans="1:15" s="12" customFormat="1">
      <c r="A17" s="218">
        <v>7</v>
      </c>
      <c r="B17" s="225" t="s">
        <v>679</v>
      </c>
      <c r="C17" s="904">
        <v>151</v>
      </c>
      <c r="D17" s="905">
        <v>138</v>
      </c>
      <c r="E17" s="587">
        <v>0</v>
      </c>
      <c r="F17" s="904">
        <v>0</v>
      </c>
      <c r="G17" s="255">
        <f t="shared" si="6"/>
        <v>289</v>
      </c>
      <c r="H17" s="904">
        <f t="shared" si="0"/>
        <v>151</v>
      </c>
      <c r="I17" s="905">
        <f t="shared" si="1"/>
        <v>138</v>
      </c>
      <c r="J17" s="587">
        <f t="shared" si="2"/>
        <v>0</v>
      </c>
      <c r="K17" s="904">
        <f t="shared" si="3"/>
        <v>0</v>
      </c>
      <c r="L17" s="588">
        <f t="shared" si="4"/>
        <v>289</v>
      </c>
      <c r="M17" s="373">
        <f t="shared" si="5"/>
        <v>0</v>
      </c>
      <c r="N17" s="534">
        <v>0</v>
      </c>
    </row>
    <row r="18" spans="1:15" s="12" customFormat="1">
      <c r="A18" s="218">
        <v>8</v>
      </c>
      <c r="B18" s="225" t="s">
        <v>680</v>
      </c>
      <c r="C18" s="904">
        <v>75</v>
      </c>
      <c r="D18" s="905">
        <v>0</v>
      </c>
      <c r="E18" s="587">
        <v>0</v>
      </c>
      <c r="F18" s="904">
        <v>0</v>
      </c>
      <c r="G18" s="255">
        <f t="shared" si="6"/>
        <v>75</v>
      </c>
      <c r="H18" s="904">
        <f t="shared" si="0"/>
        <v>75</v>
      </c>
      <c r="I18" s="905">
        <f t="shared" si="1"/>
        <v>0</v>
      </c>
      <c r="J18" s="587">
        <f t="shared" si="2"/>
        <v>0</v>
      </c>
      <c r="K18" s="904">
        <f t="shared" si="3"/>
        <v>0</v>
      </c>
      <c r="L18" s="588">
        <f t="shared" si="4"/>
        <v>75</v>
      </c>
      <c r="M18" s="373">
        <f t="shared" si="5"/>
        <v>0</v>
      </c>
      <c r="N18" s="534">
        <v>0</v>
      </c>
    </row>
    <row r="19" spans="1:15" s="12" customFormat="1">
      <c r="A19" s="218">
        <v>9</v>
      </c>
      <c r="B19" s="225" t="s">
        <v>681</v>
      </c>
      <c r="C19" s="904">
        <v>74</v>
      </c>
      <c r="D19" s="905">
        <v>117</v>
      </c>
      <c r="E19" s="587">
        <v>0</v>
      </c>
      <c r="F19" s="904">
        <v>0</v>
      </c>
      <c r="G19" s="255">
        <f t="shared" si="6"/>
        <v>191</v>
      </c>
      <c r="H19" s="904">
        <f t="shared" si="0"/>
        <v>74</v>
      </c>
      <c r="I19" s="905">
        <f t="shared" si="1"/>
        <v>117</v>
      </c>
      <c r="J19" s="587">
        <f t="shared" si="2"/>
        <v>0</v>
      </c>
      <c r="K19" s="904">
        <f t="shared" si="3"/>
        <v>0</v>
      </c>
      <c r="L19" s="588">
        <f t="shared" si="4"/>
        <v>191</v>
      </c>
      <c r="M19" s="373">
        <f t="shared" si="5"/>
        <v>0</v>
      </c>
      <c r="N19" s="534">
        <v>0</v>
      </c>
    </row>
    <row r="20" spans="1:15" s="12" customFormat="1">
      <c r="A20" s="218">
        <v>10</v>
      </c>
      <c r="B20" s="225" t="s">
        <v>682</v>
      </c>
      <c r="C20" s="904">
        <v>23</v>
      </c>
      <c r="D20" s="905">
        <v>9</v>
      </c>
      <c r="E20" s="587">
        <v>0</v>
      </c>
      <c r="F20" s="904">
        <v>0</v>
      </c>
      <c r="G20" s="255">
        <f t="shared" si="6"/>
        <v>32</v>
      </c>
      <c r="H20" s="904">
        <f t="shared" si="0"/>
        <v>23</v>
      </c>
      <c r="I20" s="905">
        <f t="shared" si="1"/>
        <v>9</v>
      </c>
      <c r="J20" s="587">
        <f t="shared" si="2"/>
        <v>0</v>
      </c>
      <c r="K20" s="904">
        <f t="shared" si="3"/>
        <v>0</v>
      </c>
      <c r="L20" s="588">
        <f t="shared" si="4"/>
        <v>32</v>
      </c>
      <c r="M20" s="373">
        <f t="shared" ref="M20:M40" si="7">G20-L20</f>
        <v>0</v>
      </c>
      <c r="N20" s="534">
        <v>0</v>
      </c>
    </row>
    <row r="21" spans="1:15" s="12" customFormat="1">
      <c r="A21" s="218">
        <v>11</v>
      </c>
      <c r="B21" s="225" t="s">
        <v>683</v>
      </c>
      <c r="C21" s="904">
        <v>215</v>
      </c>
      <c r="D21" s="905">
        <v>72</v>
      </c>
      <c r="E21" s="587">
        <v>0</v>
      </c>
      <c r="F21" s="904">
        <v>0</v>
      </c>
      <c r="G21" s="255">
        <f t="shared" si="6"/>
        <v>287</v>
      </c>
      <c r="H21" s="904">
        <f t="shared" si="0"/>
        <v>215</v>
      </c>
      <c r="I21" s="905">
        <f t="shared" si="1"/>
        <v>72</v>
      </c>
      <c r="J21" s="587">
        <f t="shared" si="2"/>
        <v>0</v>
      </c>
      <c r="K21" s="904">
        <f t="shared" si="3"/>
        <v>0</v>
      </c>
      <c r="L21" s="588">
        <f t="shared" si="4"/>
        <v>287</v>
      </c>
      <c r="M21" s="373">
        <f t="shared" si="7"/>
        <v>0</v>
      </c>
      <c r="N21" s="534">
        <v>0</v>
      </c>
    </row>
    <row r="22" spans="1:15" s="12" customFormat="1">
      <c r="A22" s="218">
        <v>12</v>
      </c>
      <c r="B22" s="225" t="s">
        <v>684</v>
      </c>
      <c r="C22" s="904">
        <v>86</v>
      </c>
      <c r="D22" s="905">
        <v>147</v>
      </c>
      <c r="E22" s="587">
        <v>0</v>
      </c>
      <c r="F22" s="904">
        <v>0</v>
      </c>
      <c r="G22" s="255">
        <f t="shared" si="6"/>
        <v>233</v>
      </c>
      <c r="H22" s="904">
        <f t="shared" si="0"/>
        <v>86</v>
      </c>
      <c r="I22" s="905">
        <f t="shared" si="1"/>
        <v>147</v>
      </c>
      <c r="J22" s="587">
        <f t="shared" si="2"/>
        <v>0</v>
      </c>
      <c r="K22" s="904">
        <f t="shared" si="3"/>
        <v>0</v>
      </c>
      <c r="L22" s="588">
        <f t="shared" si="4"/>
        <v>233</v>
      </c>
      <c r="M22" s="373">
        <f t="shared" si="7"/>
        <v>0</v>
      </c>
      <c r="N22" s="534">
        <v>0</v>
      </c>
    </row>
    <row r="23" spans="1:15" s="12" customFormat="1">
      <c r="A23" s="218">
        <v>13</v>
      </c>
      <c r="B23" s="225" t="s">
        <v>685</v>
      </c>
      <c r="C23" s="904">
        <v>145</v>
      </c>
      <c r="D23" s="905">
        <v>262</v>
      </c>
      <c r="E23" s="587">
        <v>0</v>
      </c>
      <c r="F23" s="904">
        <v>0</v>
      </c>
      <c r="G23" s="255">
        <f t="shared" si="6"/>
        <v>407</v>
      </c>
      <c r="H23" s="904">
        <f t="shared" si="0"/>
        <v>145</v>
      </c>
      <c r="I23" s="905">
        <f t="shared" si="1"/>
        <v>262</v>
      </c>
      <c r="J23" s="587">
        <f t="shared" si="2"/>
        <v>0</v>
      </c>
      <c r="K23" s="904">
        <f t="shared" si="3"/>
        <v>0</v>
      </c>
      <c r="L23" s="588">
        <f t="shared" si="4"/>
        <v>407</v>
      </c>
      <c r="M23" s="373">
        <f t="shared" si="7"/>
        <v>0</v>
      </c>
      <c r="N23" s="534">
        <v>0</v>
      </c>
    </row>
    <row r="24" spans="1:15" s="12" customFormat="1">
      <c r="A24" s="218">
        <v>14</v>
      </c>
      <c r="B24" s="225" t="s">
        <v>686</v>
      </c>
      <c r="C24" s="904">
        <v>40</v>
      </c>
      <c r="D24" s="905">
        <v>44</v>
      </c>
      <c r="E24" s="587">
        <v>0</v>
      </c>
      <c r="F24" s="904">
        <v>0</v>
      </c>
      <c r="G24" s="255">
        <f t="shared" si="6"/>
        <v>84</v>
      </c>
      <c r="H24" s="904">
        <f t="shared" si="0"/>
        <v>40</v>
      </c>
      <c r="I24" s="905">
        <f t="shared" si="1"/>
        <v>44</v>
      </c>
      <c r="J24" s="587">
        <f t="shared" si="2"/>
        <v>0</v>
      </c>
      <c r="K24" s="904">
        <f t="shared" si="3"/>
        <v>0</v>
      </c>
      <c r="L24" s="588">
        <f t="shared" si="4"/>
        <v>84</v>
      </c>
      <c r="M24" s="373">
        <f t="shared" si="7"/>
        <v>0</v>
      </c>
      <c r="N24" s="534">
        <v>0</v>
      </c>
    </row>
    <row r="25" spans="1:15" s="12" customFormat="1">
      <c r="A25" s="218">
        <v>15</v>
      </c>
      <c r="B25" s="225" t="s">
        <v>687</v>
      </c>
      <c r="C25" s="904">
        <v>111</v>
      </c>
      <c r="D25" s="905">
        <v>15</v>
      </c>
      <c r="E25" s="587">
        <v>0</v>
      </c>
      <c r="F25" s="904">
        <v>0</v>
      </c>
      <c r="G25" s="373">
        <f t="shared" si="6"/>
        <v>126</v>
      </c>
      <c r="H25" s="904">
        <f t="shared" si="0"/>
        <v>111</v>
      </c>
      <c r="I25" s="905">
        <f t="shared" si="1"/>
        <v>15</v>
      </c>
      <c r="J25" s="587">
        <f t="shared" si="2"/>
        <v>0</v>
      </c>
      <c r="K25" s="904">
        <f t="shared" si="3"/>
        <v>0</v>
      </c>
      <c r="L25" s="588">
        <f t="shared" si="4"/>
        <v>126</v>
      </c>
      <c r="M25" s="373">
        <f t="shared" si="7"/>
        <v>0</v>
      </c>
      <c r="N25" s="534">
        <v>0</v>
      </c>
    </row>
    <row r="26" spans="1:15">
      <c r="A26" s="218">
        <v>16</v>
      </c>
      <c r="B26" s="225" t="s">
        <v>688</v>
      </c>
      <c r="C26" s="904">
        <v>55</v>
      </c>
      <c r="D26" s="905">
        <v>31</v>
      </c>
      <c r="E26" s="587">
        <v>0</v>
      </c>
      <c r="F26" s="904">
        <v>0</v>
      </c>
      <c r="G26" s="255">
        <f t="shared" si="6"/>
        <v>86</v>
      </c>
      <c r="H26" s="904">
        <f t="shared" si="0"/>
        <v>55</v>
      </c>
      <c r="I26" s="905">
        <f t="shared" si="1"/>
        <v>31</v>
      </c>
      <c r="J26" s="587">
        <f t="shared" si="2"/>
        <v>0</v>
      </c>
      <c r="K26" s="904">
        <f t="shared" si="3"/>
        <v>0</v>
      </c>
      <c r="L26" s="588">
        <f t="shared" si="4"/>
        <v>86</v>
      </c>
      <c r="M26" s="373">
        <f t="shared" si="7"/>
        <v>0</v>
      </c>
      <c r="N26" s="534">
        <v>0</v>
      </c>
      <c r="O26" s="12"/>
    </row>
    <row r="27" spans="1:15">
      <c r="A27" s="218">
        <v>17</v>
      </c>
      <c r="B27" s="225" t="s">
        <v>689</v>
      </c>
      <c r="C27" s="904">
        <v>139</v>
      </c>
      <c r="D27" s="905">
        <v>186</v>
      </c>
      <c r="E27" s="587">
        <v>0</v>
      </c>
      <c r="F27" s="904">
        <v>0</v>
      </c>
      <c r="G27" s="255">
        <f t="shared" si="6"/>
        <v>325</v>
      </c>
      <c r="H27" s="904">
        <f t="shared" si="0"/>
        <v>139</v>
      </c>
      <c r="I27" s="905">
        <f t="shared" si="1"/>
        <v>186</v>
      </c>
      <c r="J27" s="587">
        <f t="shared" si="2"/>
        <v>0</v>
      </c>
      <c r="K27" s="904">
        <f t="shared" si="3"/>
        <v>0</v>
      </c>
      <c r="L27" s="588">
        <f t="shared" si="4"/>
        <v>325</v>
      </c>
      <c r="M27" s="373">
        <f t="shared" si="7"/>
        <v>0</v>
      </c>
      <c r="N27" s="534">
        <v>0</v>
      </c>
      <c r="O27" s="12"/>
    </row>
    <row r="28" spans="1:15">
      <c r="A28" s="218">
        <v>18</v>
      </c>
      <c r="B28" s="225" t="s">
        <v>690</v>
      </c>
      <c r="C28" s="904">
        <v>212</v>
      </c>
      <c r="D28" s="905">
        <v>193</v>
      </c>
      <c r="E28" s="587">
        <v>0</v>
      </c>
      <c r="F28" s="904">
        <v>0</v>
      </c>
      <c r="G28" s="255">
        <f t="shared" si="6"/>
        <v>405</v>
      </c>
      <c r="H28" s="904">
        <f t="shared" si="0"/>
        <v>212</v>
      </c>
      <c r="I28" s="905">
        <f t="shared" si="1"/>
        <v>193</v>
      </c>
      <c r="J28" s="587">
        <f t="shared" si="2"/>
        <v>0</v>
      </c>
      <c r="K28" s="904">
        <f t="shared" si="3"/>
        <v>0</v>
      </c>
      <c r="L28" s="588">
        <f t="shared" si="4"/>
        <v>405</v>
      </c>
      <c r="M28" s="373">
        <f t="shared" si="7"/>
        <v>0</v>
      </c>
      <c r="N28" s="534">
        <v>0</v>
      </c>
      <c r="O28" s="12"/>
    </row>
    <row r="29" spans="1:15">
      <c r="A29" s="218">
        <v>19</v>
      </c>
      <c r="B29" s="225" t="s">
        <v>691</v>
      </c>
      <c r="C29" s="904">
        <v>132</v>
      </c>
      <c r="D29" s="905">
        <v>89</v>
      </c>
      <c r="E29" s="587">
        <v>0</v>
      </c>
      <c r="F29" s="904">
        <v>0</v>
      </c>
      <c r="G29" s="255">
        <f t="shared" si="6"/>
        <v>221</v>
      </c>
      <c r="H29" s="904">
        <f t="shared" si="0"/>
        <v>132</v>
      </c>
      <c r="I29" s="905">
        <f t="shared" si="1"/>
        <v>89</v>
      </c>
      <c r="J29" s="587">
        <f t="shared" si="2"/>
        <v>0</v>
      </c>
      <c r="K29" s="904">
        <f t="shared" si="3"/>
        <v>0</v>
      </c>
      <c r="L29" s="588">
        <f t="shared" si="4"/>
        <v>221</v>
      </c>
      <c r="M29" s="373">
        <f t="shared" si="7"/>
        <v>0</v>
      </c>
      <c r="N29" s="534">
        <v>0</v>
      </c>
      <c r="O29" s="12"/>
    </row>
    <row r="30" spans="1:15">
      <c r="A30" s="218">
        <v>20</v>
      </c>
      <c r="B30" s="225" t="s">
        <v>692</v>
      </c>
      <c r="C30" s="904">
        <v>88</v>
      </c>
      <c r="D30" s="905">
        <v>20</v>
      </c>
      <c r="E30" s="587">
        <v>0</v>
      </c>
      <c r="F30" s="904">
        <v>0</v>
      </c>
      <c r="G30" s="255">
        <f t="shared" si="6"/>
        <v>108</v>
      </c>
      <c r="H30" s="904">
        <f t="shared" si="0"/>
        <v>88</v>
      </c>
      <c r="I30" s="905">
        <f t="shared" si="1"/>
        <v>20</v>
      </c>
      <c r="J30" s="587">
        <f t="shared" si="2"/>
        <v>0</v>
      </c>
      <c r="K30" s="904">
        <f t="shared" si="3"/>
        <v>0</v>
      </c>
      <c r="L30" s="588">
        <f t="shared" si="4"/>
        <v>108</v>
      </c>
      <c r="M30" s="373">
        <f t="shared" si="7"/>
        <v>0</v>
      </c>
      <c r="N30" s="534">
        <v>0</v>
      </c>
      <c r="O30" s="12"/>
    </row>
    <row r="31" spans="1:15">
      <c r="A31" s="218">
        <v>21</v>
      </c>
      <c r="B31" s="225" t="s">
        <v>693</v>
      </c>
      <c r="C31" s="904">
        <v>30</v>
      </c>
      <c r="D31" s="905">
        <v>20</v>
      </c>
      <c r="E31" s="587">
        <v>0</v>
      </c>
      <c r="F31" s="904">
        <v>0</v>
      </c>
      <c r="G31" s="255">
        <f t="shared" si="6"/>
        <v>50</v>
      </c>
      <c r="H31" s="904">
        <f t="shared" si="0"/>
        <v>30</v>
      </c>
      <c r="I31" s="905">
        <f t="shared" si="1"/>
        <v>20</v>
      </c>
      <c r="J31" s="587">
        <f t="shared" si="2"/>
        <v>0</v>
      </c>
      <c r="K31" s="904">
        <f t="shared" si="3"/>
        <v>0</v>
      </c>
      <c r="L31" s="588">
        <f t="shared" si="4"/>
        <v>50</v>
      </c>
      <c r="M31" s="373">
        <f t="shared" si="7"/>
        <v>0</v>
      </c>
      <c r="N31" s="534">
        <v>0</v>
      </c>
      <c r="O31" s="12"/>
    </row>
    <row r="32" spans="1:15">
      <c r="A32" s="218">
        <v>22</v>
      </c>
      <c r="B32" s="225" t="s">
        <v>694</v>
      </c>
      <c r="C32" s="311">
        <v>263</v>
      </c>
      <c r="D32" s="311">
        <v>212</v>
      </c>
      <c r="E32" s="311">
        <v>0</v>
      </c>
      <c r="F32" s="311">
        <v>0</v>
      </c>
      <c r="G32" s="255">
        <f t="shared" si="6"/>
        <v>475</v>
      </c>
      <c r="H32" s="904">
        <f t="shared" si="0"/>
        <v>263</v>
      </c>
      <c r="I32" s="905">
        <f t="shared" si="1"/>
        <v>212</v>
      </c>
      <c r="J32" s="587">
        <f t="shared" si="2"/>
        <v>0</v>
      </c>
      <c r="K32" s="904">
        <f t="shared" si="3"/>
        <v>0</v>
      </c>
      <c r="L32" s="588">
        <f t="shared" si="4"/>
        <v>475</v>
      </c>
      <c r="M32" s="373">
        <f t="shared" si="7"/>
        <v>0</v>
      </c>
      <c r="N32" s="534">
        <v>0</v>
      </c>
      <c r="O32" s="12"/>
    </row>
    <row r="33" spans="1:15">
      <c r="A33" s="218">
        <v>23</v>
      </c>
      <c r="B33" s="225" t="s">
        <v>695</v>
      </c>
      <c r="C33" s="904">
        <v>55</v>
      </c>
      <c r="D33" s="905">
        <v>15</v>
      </c>
      <c r="E33" s="587">
        <v>0</v>
      </c>
      <c r="F33" s="904">
        <v>0</v>
      </c>
      <c r="G33" s="255">
        <f t="shared" si="6"/>
        <v>70</v>
      </c>
      <c r="H33" s="904">
        <f t="shared" si="0"/>
        <v>55</v>
      </c>
      <c r="I33" s="905">
        <f t="shared" si="1"/>
        <v>15</v>
      </c>
      <c r="J33" s="587">
        <f t="shared" si="2"/>
        <v>0</v>
      </c>
      <c r="K33" s="904">
        <f t="shared" si="3"/>
        <v>0</v>
      </c>
      <c r="L33" s="588">
        <f t="shared" si="4"/>
        <v>70</v>
      </c>
      <c r="M33" s="373">
        <f t="shared" si="7"/>
        <v>0</v>
      </c>
      <c r="N33" s="534">
        <v>0</v>
      </c>
      <c r="O33" s="12"/>
    </row>
    <row r="34" spans="1:15">
      <c r="A34" s="218">
        <v>24</v>
      </c>
      <c r="B34" s="225" t="s">
        <v>696</v>
      </c>
      <c r="C34" s="904">
        <v>57</v>
      </c>
      <c r="D34" s="905">
        <v>58</v>
      </c>
      <c r="E34" s="587">
        <v>0</v>
      </c>
      <c r="F34" s="904">
        <v>0</v>
      </c>
      <c r="G34" s="255">
        <f t="shared" si="6"/>
        <v>115</v>
      </c>
      <c r="H34" s="904">
        <f t="shared" si="0"/>
        <v>57</v>
      </c>
      <c r="I34" s="905">
        <f t="shared" si="1"/>
        <v>58</v>
      </c>
      <c r="J34" s="587">
        <f t="shared" si="2"/>
        <v>0</v>
      </c>
      <c r="K34" s="904">
        <f t="shared" si="3"/>
        <v>0</v>
      </c>
      <c r="L34" s="588">
        <f t="shared" si="4"/>
        <v>115</v>
      </c>
      <c r="M34" s="373">
        <f t="shared" si="7"/>
        <v>0</v>
      </c>
      <c r="N34" s="534">
        <v>0</v>
      </c>
      <c r="O34" s="12"/>
    </row>
    <row r="35" spans="1:15">
      <c r="A35" s="218">
        <v>25</v>
      </c>
      <c r="B35" s="225" t="s">
        <v>697</v>
      </c>
      <c r="C35" s="904">
        <v>37</v>
      </c>
      <c r="D35" s="905">
        <v>26</v>
      </c>
      <c r="E35" s="587">
        <v>0</v>
      </c>
      <c r="F35" s="904">
        <v>0</v>
      </c>
      <c r="G35" s="255">
        <f t="shared" si="6"/>
        <v>63</v>
      </c>
      <c r="H35" s="904">
        <f t="shared" si="0"/>
        <v>37</v>
      </c>
      <c r="I35" s="905">
        <f t="shared" si="1"/>
        <v>26</v>
      </c>
      <c r="J35" s="587">
        <f t="shared" si="2"/>
        <v>0</v>
      </c>
      <c r="K35" s="904">
        <f t="shared" si="3"/>
        <v>0</v>
      </c>
      <c r="L35" s="588">
        <f t="shared" si="4"/>
        <v>63</v>
      </c>
      <c r="M35" s="373">
        <f t="shared" si="7"/>
        <v>0</v>
      </c>
      <c r="N35" s="534">
        <v>0</v>
      </c>
      <c r="O35" s="12"/>
    </row>
    <row r="36" spans="1:15">
      <c r="A36" s="218">
        <v>26</v>
      </c>
      <c r="B36" s="225" t="s">
        <v>698</v>
      </c>
      <c r="C36" s="904">
        <v>132</v>
      </c>
      <c r="D36" s="905">
        <v>231</v>
      </c>
      <c r="E36" s="587">
        <v>0</v>
      </c>
      <c r="F36" s="904">
        <v>0</v>
      </c>
      <c r="G36" s="255">
        <f t="shared" si="6"/>
        <v>363</v>
      </c>
      <c r="H36" s="904">
        <f t="shared" si="0"/>
        <v>132</v>
      </c>
      <c r="I36" s="905">
        <f t="shared" si="1"/>
        <v>231</v>
      </c>
      <c r="J36" s="587">
        <f t="shared" si="2"/>
        <v>0</v>
      </c>
      <c r="K36" s="904">
        <f t="shared" si="3"/>
        <v>0</v>
      </c>
      <c r="L36" s="588">
        <f t="shared" si="4"/>
        <v>363</v>
      </c>
      <c r="M36" s="373">
        <f t="shared" si="7"/>
        <v>0</v>
      </c>
      <c r="N36" s="534">
        <v>0</v>
      </c>
      <c r="O36" s="12"/>
    </row>
    <row r="37" spans="1:15">
      <c r="A37" s="218">
        <v>27</v>
      </c>
      <c r="B37" s="225" t="s">
        <v>699</v>
      </c>
      <c r="C37" s="904">
        <v>47</v>
      </c>
      <c r="D37" s="905">
        <v>14</v>
      </c>
      <c r="E37" s="587">
        <v>0</v>
      </c>
      <c r="F37" s="904">
        <v>0</v>
      </c>
      <c r="G37" s="255">
        <f t="shared" si="6"/>
        <v>61</v>
      </c>
      <c r="H37" s="904">
        <f t="shared" si="0"/>
        <v>47</v>
      </c>
      <c r="I37" s="905">
        <f t="shared" si="1"/>
        <v>14</v>
      </c>
      <c r="J37" s="587">
        <f t="shared" si="2"/>
        <v>0</v>
      </c>
      <c r="K37" s="904">
        <f t="shared" si="3"/>
        <v>0</v>
      </c>
      <c r="L37" s="588">
        <f t="shared" si="4"/>
        <v>61</v>
      </c>
      <c r="M37" s="373">
        <f t="shared" si="7"/>
        <v>0</v>
      </c>
      <c r="N37" s="534">
        <v>0</v>
      </c>
      <c r="O37" s="12"/>
    </row>
    <row r="38" spans="1:15">
      <c r="A38" s="218">
        <v>28</v>
      </c>
      <c r="B38" s="225" t="s">
        <v>700</v>
      </c>
      <c r="C38" s="904">
        <v>69</v>
      </c>
      <c r="D38" s="905">
        <v>23</v>
      </c>
      <c r="E38" s="587">
        <v>0</v>
      </c>
      <c r="F38" s="904">
        <v>0</v>
      </c>
      <c r="G38" s="255">
        <f t="shared" si="6"/>
        <v>92</v>
      </c>
      <c r="H38" s="904">
        <f t="shared" si="0"/>
        <v>69</v>
      </c>
      <c r="I38" s="905">
        <f t="shared" si="1"/>
        <v>23</v>
      </c>
      <c r="J38" s="587">
        <f t="shared" si="2"/>
        <v>0</v>
      </c>
      <c r="K38" s="904">
        <f t="shared" si="3"/>
        <v>0</v>
      </c>
      <c r="L38" s="588">
        <f t="shared" si="4"/>
        <v>92</v>
      </c>
      <c r="M38" s="373">
        <f t="shared" si="7"/>
        <v>0</v>
      </c>
      <c r="N38" s="534">
        <v>0</v>
      </c>
      <c r="O38" s="12"/>
    </row>
    <row r="39" spans="1:15">
      <c r="A39" s="218">
        <v>29</v>
      </c>
      <c r="B39" s="225" t="s">
        <v>701</v>
      </c>
      <c r="C39" s="904">
        <v>41</v>
      </c>
      <c r="D39" s="905">
        <v>12</v>
      </c>
      <c r="E39" s="587">
        <v>0</v>
      </c>
      <c r="F39" s="904">
        <v>0</v>
      </c>
      <c r="G39" s="255">
        <f t="shared" si="6"/>
        <v>53</v>
      </c>
      <c r="H39" s="904">
        <f t="shared" si="0"/>
        <v>41</v>
      </c>
      <c r="I39" s="905">
        <f t="shared" si="1"/>
        <v>12</v>
      </c>
      <c r="J39" s="587">
        <f t="shared" si="2"/>
        <v>0</v>
      </c>
      <c r="K39" s="904">
        <f t="shared" si="3"/>
        <v>0</v>
      </c>
      <c r="L39" s="588">
        <f t="shared" si="4"/>
        <v>53</v>
      </c>
      <c r="M39" s="373">
        <f t="shared" si="7"/>
        <v>0</v>
      </c>
      <c r="N39" s="534">
        <v>0</v>
      </c>
      <c r="O39" s="12"/>
    </row>
    <row r="40" spans="1:15">
      <c r="A40" s="218">
        <v>30</v>
      </c>
      <c r="B40" s="225" t="s">
        <v>702</v>
      </c>
      <c r="C40" s="904">
        <v>128</v>
      </c>
      <c r="D40" s="905">
        <v>90</v>
      </c>
      <c r="E40" s="587">
        <v>0</v>
      </c>
      <c r="F40" s="904">
        <v>0</v>
      </c>
      <c r="G40" s="255">
        <f t="shared" si="6"/>
        <v>218</v>
      </c>
      <c r="H40" s="904">
        <f t="shared" si="0"/>
        <v>128</v>
      </c>
      <c r="I40" s="905">
        <f t="shared" si="1"/>
        <v>90</v>
      </c>
      <c r="J40" s="587">
        <f t="shared" si="2"/>
        <v>0</v>
      </c>
      <c r="K40" s="904">
        <f t="shared" si="3"/>
        <v>0</v>
      </c>
      <c r="L40" s="588">
        <f t="shared" si="4"/>
        <v>218</v>
      </c>
      <c r="M40" s="373">
        <f t="shared" si="7"/>
        <v>0</v>
      </c>
      <c r="N40" s="534">
        <v>0</v>
      </c>
      <c r="O40" s="12"/>
    </row>
    <row r="41" spans="1:15">
      <c r="A41" s="356"/>
      <c r="B41" s="359" t="s">
        <v>18</v>
      </c>
      <c r="C41" s="375">
        <f t="shared" ref="C41:M41" si="8">SUM(C11:C40)</f>
        <v>3043</v>
      </c>
      <c r="D41" s="375">
        <f t="shared" si="8"/>
        <v>2791</v>
      </c>
      <c r="E41" s="375">
        <f t="shared" si="8"/>
        <v>0</v>
      </c>
      <c r="F41" s="375">
        <f t="shared" si="8"/>
        <v>0</v>
      </c>
      <c r="G41" s="375">
        <f t="shared" si="8"/>
        <v>5834</v>
      </c>
      <c r="H41" s="375">
        <f t="shared" si="8"/>
        <v>3043</v>
      </c>
      <c r="I41" s="375">
        <f t="shared" si="8"/>
        <v>2791</v>
      </c>
      <c r="J41" s="375">
        <f t="shared" si="8"/>
        <v>0</v>
      </c>
      <c r="K41" s="375">
        <f t="shared" si="8"/>
        <v>0</v>
      </c>
      <c r="L41" s="375">
        <f t="shared" si="8"/>
        <v>5834</v>
      </c>
      <c r="M41" s="375">
        <f t="shared" si="8"/>
        <v>0</v>
      </c>
      <c r="N41" s="652">
        <v>0</v>
      </c>
      <c r="O41" s="12"/>
    </row>
    <row r="42" spans="1:15">
      <c r="A42" s="9"/>
      <c r="B42" s="10"/>
      <c r="C42" s="10"/>
      <c r="D42" s="864"/>
      <c r="E42" s="10"/>
      <c r="F42" s="10"/>
      <c r="G42" s="10"/>
      <c r="H42" s="10"/>
      <c r="I42" s="10"/>
      <c r="J42" s="10"/>
      <c r="K42" s="10"/>
      <c r="L42" s="10"/>
      <c r="M42" s="10"/>
      <c r="N42" s="10"/>
    </row>
    <row r="43" spans="1:15">
      <c r="A43" s="8" t="s">
        <v>7</v>
      </c>
      <c r="D43" s="864"/>
    </row>
    <row r="44" spans="1:15">
      <c r="A44" t="s">
        <v>8</v>
      </c>
    </row>
    <row r="45" spans="1:15">
      <c r="A45" t="s">
        <v>9</v>
      </c>
      <c r="K45" s="9" t="s">
        <v>10</v>
      </c>
      <c r="L45" s="9" t="s">
        <v>10</v>
      </c>
      <c r="M45" s="9"/>
      <c r="N45" s="9" t="s">
        <v>10</v>
      </c>
    </row>
    <row r="46" spans="1:15">
      <c r="A46" s="13" t="s">
        <v>449</v>
      </c>
      <c r="J46" s="9"/>
      <c r="K46" s="9"/>
      <c r="L46" s="9"/>
    </row>
    <row r="47" spans="1:15">
      <c r="C47" s="13" t="s">
        <v>450</v>
      </c>
      <c r="E47" s="10"/>
      <c r="F47" s="10"/>
      <c r="G47" s="10"/>
      <c r="H47" s="10"/>
      <c r="I47" s="10"/>
      <c r="J47" s="10"/>
      <c r="K47" s="10"/>
      <c r="L47" s="10"/>
      <c r="M47" s="10"/>
    </row>
    <row r="48" spans="1:15">
      <c r="E48" s="10"/>
      <c r="F48" s="10"/>
      <c r="G48" s="10"/>
      <c r="H48" s="10"/>
      <c r="I48" s="10"/>
      <c r="J48" s="10"/>
      <c r="K48" s="10"/>
      <c r="L48" s="10"/>
      <c r="M48" s="10"/>
      <c r="N48" s="10"/>
    </row>
    <row r="49" spans="1:14">
      <c r="E49" s="10"/>
      <c r="F49" s="10"/>
      <c r="G49" s="10"/>
      <c r="H49" s="10"/>
      <c r="I49" s="10"/>
      <c r="J49" s="10"/>
      <c r="K49" s="10"/>
      <c r="L49" s="10"/>
      <c r="M49" s="10"/>
      <c r="N49" s="10"/>
    </row>
    <row r="50" spans="1:14" ht="15.75" customHeight="1">
      <c r="A50" s="11" t="s">
        <v>11</v>
      </c>
      <c r="B50" s="11"/>
      <c r="C50" s="11"/>
      <c r="D50" s="11"/>
      <c r="E50" s="11"/>
      <c r="F50" s="11"/>
      <c r="G50" s="11"/>
      <c r="H50" s="11"/>
      <c r="K50" s="12"/>
      <c r="L50" s="1123" t="s">
        <v>12</v>
      </c>
      <c r="M50" s="1123"/>
      <c r="N50" s="1123"/>
    </row>
    <row r="51" spans="1:14" ht="15.75" customHeight="1">
      <c r="A51" s="1123" t="s">
        <v>13</v>
      </c>
      <c r="B51" s="1123"/>
      <c r="C51" s="1123"/>
      <c r="D51" s="1123"/>
      <c r="E51" s="1123"/>
      <c r="F51" s="1123"/>
      <c r="G51" s="1123"/>
      <c r="H51" s="1123"/>
      <c r="I51" s="1123"/>
      <c r="J51" s="1123"/>
      <c r="K51" s="1123"/>
      <c r="L51" s="1123"/>
      <c r="M51" s="1123"/>
      <c r="N51" s="1123"/>
    </row>
    <row r="52" spans="1:14" ht="15.75">
      <c r="A52" s="1123" t="s">
        <v>14</v>
      </c>
      <c r="B52" s="1123"/>
      <c r="C52" s="1123"/>
      <c r="D52" s="1123"/>
      <c r="E52" s="1123"/>
      <c r="F52" s="1123"/>
      <c r="G52" s="1123"/>
      <c r="H52" s="1123"/>
      <c r="I52" s="1123"/>
      <c r="J52" s="1123"/>
      <c r="K52" s="1123"/>
      <c r="L52" s="1123"/>
      <c r="M52" s="1123"/>
      <c r="N52" s="1123"/>
    </row>
    <row r="53" spans="1:14">
      <c r="K53" s="942" t="s">
        <v>82</v>
      </c>
      <c r="L53" s="942"/>
      <c r="M53" s="942"/>
      <c r="N53" s="942"/>
    </row>
    <row r="54" spans="1:14">
      <c r="A54" s="1122"/>
      <c r="B54" s="1122"/>
      <c r="C54" s="1122"/>
      <c r="D54" s="1122"/>
      <c r="E54" s="1122"/>
      <c r="F54" s="1122"/>
      <c r="G54" s="1122"/>
      <c r="H54" s="1122"/>
      <c r="I54" s="1122"/>
      <c r="J54" s="1122"/>
      <c r="K54" s="1122"/>
      <c r="L54" s="1122"/>
      <c r="M54" s="1122"/>
      <c r="N54" s="1122"/>
    </row>
  </sheetData>
  <mergeCells count="17">
    <mergeCell ref="A54:N54"/>
    <mergeCell ref="N8:N9"/>
    <mergeCell ref="L50:N50"/>
    <mergeCell ref="A51:N51"/>
    <mergeCell ref="A52:N52"/>
    <mergeCell ref="K53:N53"/>
    <mergeCell ref="A8:A9"/>
    <mergeCell ref="B8:B9"/>
    <mergeCell ref="C8:G8"/>
    <mergeCell ref="H8:L8"/>
    <mergeCell ref="M8:M9"/>
    <mergeCell ref="A7:B7"/>
    <mergeCell ref="D1:J1"/>
    <mergeCell ref="A2:N2"/>
    <mergeCell ref="A3:N3"/>
    <mergeCell ref="A5:N5"/>
    <mergeCell ref="L7:N7"/>
  </mergeCells>
  <phoneticPr fontId="0" type="noConversion"/>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11.xml><?xml version="1.0" encoding="utf-8"?>
<worksheet xmlns="http://schemas.openxmlformats.org/spreadsheetml/2006/main" xmlns:r="http://schemas.openxmlformats.org/officeDocument/2006/relationships">
  <sheetPr>
    <tabColor rgb="FF00B050"/>
    <pageSetUpPr fitToPage="1"/>
  </sheetPr>
  <dimension ref="A1:Q54"/>
  <sheetViews>
    <sheetView topLeftCell="A19" zoomScale="90" zoomScaleNormal="90" zoomScaleSheetLayoutView="80" workbookViewId="0">
      <selection activeCell="G7" sqref="G7"/>
    </sheetView>
  </sheetViews>
  <sheetFormatPr defaultColWidth="9.140625" defaultRowHeight="12.75"/>
  <cols>
    <col min="1" max="1" width="7.140625" style="13" customWidth="1"/>
    <col min="2" max="2" width="21.7109375" style="13" customWidth="1"/>
    <col min="3" max="3" width="10.28515625" style="13" customWidth="1"/>
    <col min="4" max="4" width="9.28515625" style="13" customWidth="1"/>
    <col min="5" max="6" width="9.140625" style="13"/>
    <col min="7" max="7" width="11.7109375" style="13" customWidth="1"/>
    <col min="8" max="8" width="11" style="13" customWidth="1"/>
    <col min="9" max="9" width="9.7109375" style="13" customWidth="1"/>
    <col min="10" max="10" width="9.5703125" style="13" customWidth="1"/>
    <col min="11" max="12" width="11.7109375" style="13" customWidth="1"/>
    <col min="13" max="13" width="13.85546875" style="13" bestFit="1" customWidth="1"/>
    <col min="14" max="14" width="11.5703125" style="13" customWidth="1"/>
    <col min="15" max="15" width="8.85546875" style="13" customWidth="1"/>
    <col min="16" max="16" width="12.85546875" style="13" bestFit="1" customWidth="1"/>
    <col min="17" max="17" width="13.5703125" style="13" customWidth="1"/>
    <col min="18" max="16384" width="9.140625" style="13"/>
  </cols>
  <sheetData>
    <row r="1" spans="1:17" customFormat="1" ht="12.75" customHeight="1">
      <c r="D1" s="13"/>
      <c r="E1" s="13"/>
      <c r="F1" s="13"/>
      <c r="G1" s="13"/>
      <c r="H1" s="13"/>
      <c r="I1" s="13"/>
      <c r="J1" s="13"/>
      <c r="K1" s="13"/>
      <c r="L1" s="13"/>
      <c r="M1" s="13"/>
      <c r="N1" s="13"/>
      <c r="O1" s="1004" t="s">
        <v>60</v>
      </c>
      <c r="P1" s="1004"/>
      <c r="Q1" s="1004"/>
    </row>
    <row r="2" spans="1:17" customFormat="1" ht="15.75">
      <c r="A2" s="1005" t="s">
        <v>0</v>
      </c>
      <c r="B2" s="1005"/>
      <c r="C2" s="1005"/>
      <c r="D2" s="1005"/>
      <c r="E2" s="1005"/>
      <c r="F2" s="1005"/>
      <c r="G2" s="1005"/>
      <c r="H2" s="1005"/>
      <c r="I2" s="1005"/>
      <c r="J2" s="1005"/>
      <c r="K2" s="1005"/>
      <c r="L2" s="1005"/>
      <c r="M2" s="1005"/>
      <c r="N2" s="1005"/>
      <c r="O2" s="1005"/>
      <c r="P2" s="1005"/>
      <c r="Q2" s="1005"/>
    </row>
    <row r="3" spans="1:17" customFormat="1" ht="20.25">
      <c r="A3" s="1006" t="s">
        <v>899</v>
      </c>
      <c r="B3" s="1006"/>
      <c r="C3" s="1006"/>
      <c r="D3" s="1006"/>
      <c r="E3" s="1006"/>
      <c r="F3" s="1006"/>
      <c r="G3" s="1006"/>
      <c r="H3" s="1006"/>
      <c r="I3" s="1006"/>
      <c r="J3" s="1006"/>
      <c r="K3" s="1006"/>
      <c r="L3" s="1006"/>
      <c r="M3" s="1006"/>
      <c r="N3" s="1006"/>
      <c r="O3" s="1006"/>
      <c r="P3" s="1006"/>
      <c r="Q3" s="1006"/>
    </row>
    <row r="4" spans="1:17" customFormat="1" ht="11.25" customHeight="1"/>
    <row r="5" spans="1:17" customFormat="1" ht="15.75" customHeight="1">
      <c r="A5" s="1136" t="s">
        <v>909</v>
      </c>
      <c r="B5" s="1136"/>
      <c r="C5" s="1136"/>
      <c r="D5" s="1136"/>
      <c r="E5" s="1136"/>
      <c r="F5" s="1136"/>
      <c r="G5" s="1136"/>
      <c r="H5" s="1136"/>
      <c r="I5" s="1136"/>
      <c r="J5" s="1136"/>
      <c r="K5" s="1136"/>
      <c r="L5" s="1136"/>
      <c r="M5" s="1136"/>
      <c r="N5" s="1136"/>
      <c r="O5" s="1136"/>
      <c r="P5" s="1136"/>
      <c r="Q5" s="1136"/>
    </row>
    <row r="7" spans="1:17" ht="17.45" customHeight="1">
      <c r="A7" s="224" t="s">
        <v>722</v>
      </c>
      <c r="B7" s="224"/>
      <c r="C7" s="217"/>
      <c r="N7" s="1142" t="s">
        <v>913</v>
      </c>
      <c r="O7" s="1142"/>
      <c r="P7" s="1142"/>
      <c r="Q7" s="1142"/>
    </row>
    <row r="8" spans="1:17" ht="24" customHeight="1">
      <c r="A8" s="985" t="s">
        <v>2</v>
      </c>
      <c r="B8" s="985" t="s">
        <v>3</v>
      </c>
      <c r="C8" s="986" t="s">
        <v>910</v>
      </c>
      <c r="D8" s="986"/>
      <c r="E8" s="986"/>
      <c r="F8" s="986"/>
      <c r="G8" s="986"/>
      <c r="H8" s="1138" t="s">
        <v>369</v>
      </c>
      <c r="I8" s="986"/>
      <c r="J8" s="986"/>
      <c r="K8" s="986"/>
      <c r="L8" s="986"/>
      <c r="M8" s="1139" t="s">
        <v>110</v>
      </c>
      <c r="N8" s="1140"/>
      <c r="O8" s="1140"/>
      <c r="P8" s="1140"/>
      <c r="Q8" s="1141"/>
    </row>
    <row r="9" spans="1:17" s="12" customFormat="1" ht="42" customHeight="1">
      <c r="A9" s="985"/>
      <c r="B9" s="985"/>
      <c r="C9" s="337" t="s">
        <v>223</v>
      </c>
      <c r="D9" s="337" t="s">
        <v>224</v>
      </c>
      <c r="E9" s="337" t="s">
        <v>373</v>
      </c>
      <c r="F9" s="337" t="s">
        <v>231</v>
      </c>
      <c r="G9" s="337" t="s">
        <v>122</v>
      </c>
      <c r="H9" s="380" t="s">
        <v>223</v>
      </c>
      <c r="I9" s="337" t="s">
        <v>224</v>
      </c>
      <c r="J9" s="337" t="s">
        <v>373</v>
      </c>
      <c r="K9" s="370" t="s">
        <v>231</v>
      </c>
      <c r="L9" s="337" t="s">
        <v>376</v>
      </c>
      <c r="M9" s="337" t="s">
        <v>223</v>
      </c>
      <c r="N9" s="337" t="s">
        <v>224</v>
      </c>
      <c r="O9" s="337" t="s">
        <v>373</v>
      </c>
      <c r="P9" s="370" t="s">
        <v>231</v>
      </c>
      <c r="Q9" s="651" t="s">
        <v>124</v>
      </c>
    </row>
    <row r="10" spans="1:17" s="54" customFormat="1">
      <c r="A10" s="381">
        <v>1</v>
      </c>
      <c r="B10" s="381">
        <v>2</v>
      </c>
      <c r="C10" s="381">
        <v>3</v>
      </c>
      <c r="D10" s="381">
        <v>4</v>
      </c>
      <c r="E10" s="381">
        <v>5</v>
      </c>
      <c r="F10" s="381">
        <v>6</v>
      </c>
      <c r="G10" s="381">
        <v>7</v>
      </c>
      <c r="H10" s="381">
        <v>8</v>
      </c>
      <c r="I10" s="381">
        <v>9</v>
      </c>
      <c r="J10" s="381">
        <v>10</v>
      </c>
      <c r="K10" s="381">
        <v>11</v>
      </c>
      <c r="L10" s="381">
        <v>12</v>
      </c>
      <c r="M10" s="381">
        <v>13</v>
      </c>
      <c r="N10" s="381">
        <v>14</v>
      </c>
      <c r="O10" s="381">
        <v>15</v>
      </c>
      <c r="P10" s="381">
        <v>16</v>
      </c>
      <c r="Q10" s="381">
        <v>17</v>
      </c>
    </row>
    <row r="11" spans="1:17" s="54" customFormat="1">
      <c r="A11" s="218">
        <v>1</v>
      </c>
      <c r="B11" s="118" t="s">
        <v>673</v>
      </c>
      <c r="C11" s="587">
        <v>74396</v>
      </c>
      <c r="D11" s="255">
        <v>280</v>
      </c>
      <c r="E11" s="255">
        <v>0</v>
      </c>
      <c r="F11" s="255">
        <v>0</v>
      </c>
      <c r="G11" s="255">
        <f>C11+D11+E11+F11</f>
        <v>74676</v>
      </c>
      <c r="H11" s="484">
        <v>70986</v>
      </c>
      <c r="I11" s="587">
        <v>77</v>
      </c>
      <c r="J11" s="587">
        <v>0</v>
      </c>
      <c r="K11" s="587">
        <v>0</v>
      </c>
      <c r="L11" s="587">
        <f>K11+J11+I11+H11</f>
        <v>71063</v>
      </c>
      <c r="M11" s="587">
        <v>10647825</v>
      </c>
      <c r="N11" s="587">
        <v>11586</v>
      </c>
      <c r="O11" s="587">
        <v>0</v>
      </c>
      <c r="P11" s="587">
        <v>0</v>
      </c>
      <c r="Q11" s="587">
        <f>+M11+N11+O11+P11</f>
        <v>10659411</v>
      </c>
    </row>
    <row r="12" spans="1:17" s="54" customFormat="1">
      <c r="A12" s="218">
        <v>2</v>
      </c>
      <c r="B12" s="118" t="s">
        <v>674</v>
      </c>
      <c r="C12" s="587">
        <v>157170</v>
      </c>
      <c r="D12" s="255">
        <v>107</v>
      </c>
      <c r="E12" s="255">
        <v>0</v>
      </c>
      <c r="F12" s="255">
        <v>698</v>
      </c>
      <c r="G12" s="255">
        <f t="shared" ref="G12:G40" si="0">C12+D12+E12+F12</f>
        <v>157975</v>
      </c>
      <c r="H12" s="484">
        <v>132916</v>
      </c>
      <c r="I12" s="587">
        <v>0</v>
      </c>
      <c r="J12" s="587">
        <v>0</v>
      </c>
      <c r="K12" s="587">
        <v>571</v>
      </c>
      <c r="L12" s="587">
        <f t="shared" ref="L12:L40" si="1">K12+J12+I12+H12</f>
        <v>133487</v>
      </c>
      <c r="M12" s="587">
        <v>20070276</v>
      </c>
      <c r="N12" s="587">
        <v>0</v>
      </c>
      <c r="O12" s="587">
        <v>0</v>
      </c>
      <c r="P12" s="587">
        <v>86187</v>
      </c>
      <c r="Q12" s="587">
        <f t="shared" ref="Q12:Q40" si="2">+M12+N12+O12+P12</f>
        <v>20156463</v>
      </c>
    </row>
    <row r="13" spans="1:17" s="54" customFormat="1">
      <c r="A13" s="218">
        <v>3</v>
      </c>
      <c r="B13" s="118" t="s">
        <v>675</v>
      </c>
      <c r="C13" s="587">
        <v>84994</v>
      </c>
      <c r="D13" s="255">
        <v>292</v>
      </c>
      <c r="E13" s="255">
        <v>0</v>
      </c>
      <c r="F13" s="255">
        <v>0</v>
      </c>
      <c r="G13" s="255">
        <f t="shared" si="0"/>
        <v>85286</v>
      </c>
      <c r="H13" s="485">
        <v>68449</v>
      </c>
      <c r="I13" s="588">
        <v>161</v>
      </c>
      <c r="J13" s="587">
        <v>0</v>
      </c>
      <c r="K13" s="588">
        <v>0</v>
      </c>
      <c r="L13" s="587">
        <f t="shared" si="1"/>
        <v>68610</v>
      </c>
      <c r="M13" s="587">
        <v>10335735</v>
      </c>
      <c r="N13" s="587">
        <v>24330</v>
      </c>
      <c r="O13" s="587">
        <v>0</v>
      </c>
      <c r="P13" s="587">
        <v>0</v>
      </c>
      <c r="Q13" s="587">
        <f t="shared" si="2"/>
        <v>10360065</v>
      </c>
    </row>
    <row r="14" spans="1:17" s="54" customFormat="1">
      <c r="A14" s="218">
        <v>4</v>
      </c>
      <c r="B14" s="118" t="s">
        <v>676</v>
      </c>
      <c r="C14" s="587">
        <v>97858</v>
      </c>
      <c r="D14" s="255">
        <v>1132</v>
      </c>
      <c r="E14" s="255">
        <v>0</v>
      </c>
      <c r="F14" s="255">
        <v>309</v>
      </c>
      <c r="G14" s="255">
        <f t="shared" si="0"/>
        <v>99299</v>
      </c>
      <c r="H14" s="484">
        <v>87633</v>
      </c>
      <c r="I14" s="587">
        <v>1285</v>
      </c>
      <c r="J14" s="587">
        <v>0</v>
      </c>
      <c r="K14" s="587">
        <v>260</v>
      </c>
      <c r="L14" s="587">
        <f t="shared" si="1"/>
        <v>89178</v>
      </c>
      <c r="M14" s="587">
        <v>12882029</v>
      </c>
      <c r="N14" s="587">
        <v>188952</v>
      </c>
      <c r="O14" s="587">
        <v>0</v>
      </c>
      <c r="P14" s="587">
        <v>38239</v>
      </c>
      <c r="Q14" s="587">
        <f t="shared" si="2"/>
        <v>13109220</v>
      </c>
    </row>
    <row r="15" spans="1:17" s="54" customFormat="1">
      <c r="A15" s="218">
        <v>5</v>
      </c>
      <c r="B15" s="118" t="s">
        <v>677</v>
      </c>
      <c r="C15" s="587">
        <v>120534</v>
      </c>
      <c r="D15" s="255">
        <v>25</v>
      </c>
      <c r="E15" s="255">
        <v>0</v>
      </c>
      <c r="F15" s="255">
        <v>0</v>
      </c>
      <c r="G15" s="255">
        <f t="shared" si="0"/>
        <v>120559</v>
      </c>
      <c r="H15" s="484">
        <v>105517</v>
      </c>
      <c r="I15" s="587">
        <v>33</v>
      </c>
      <c r="J15" s="587">
        <v>0</v>
      </c>
      <c r="K15" s="587">
        <v>0</v>
      </c>
      <c r="L15" s="587">
        <f t="shared" si="1"/>
        <v>105550</v>
      </c>
      <c r="M15" s="587">
        <v>15721985</v>
      </c>
      <c r="N15" s="587">
        <v>5037</v>
      </c>
      <c r="O15" s="587">
        <v>0</v>
      </c>
      <c r="P15" s="587">
        <v>0</v>
      </c>
      <c r="Q15" s="587">
        <f t="shared" si="2"/>
        <v>15727022</v>
      </c>
    </row>
    <row r="16" spans="1:17" s="54" customFormat="1">
      <c r="A16" s="218">
        <v>6</v>
      </c>
      <c r="B16" s="118" t="s">
        <v>678</v>
      </c>
      <c r="C16" s="587">
        <v>33685</v>
      </c>
      <c r="D16" s="255">
        <v>0</v>
      </c>
      <c r="E16" s="255">
        <v>0</v>
      </c>
      <c r="F16" s="255">
        <v>0</v>
      </c>
      <c r="G16" s="255">
        <f t="shared" si="0"/>
        <v>33685</v>
      </c>
      <c r="H16" s="484">
        <v>27881</v>
      </c>
      <c r="I16" s="587">
        <v>0</v>
      </c>
      <c r="J16" s="587">
        <v>0</v>
      </c>
      <c r="K16" s="587">
        <v>0</v>
      </c>
      <c r="L16" s="587">
        <f t="shared" si="1"/>
        <v>27881</v>
      </c>
      <c r="M16" s="587">
        <v>4070637</v>
      </c>
      <c r="N16" s="587">
        <v>0</v>
      </c>
      <c r="O16" s="587">
        <v>0</v>
      </c>
      <c r="P16" s="587">
        <v>0</v>
      </c>
      <c r="Q16" s="587">
        <f t="shared" si="2"/>
        <v>4070637</v>
      </c>
    </row>
    <row r="17" spans="1:17" s="764" customFormat="1">
      <c r="A17" s="371">
        <v>7</v>
      </c>
      <c r="B17" s="763" t="s">
        <v>679</v>
      </c>
      <c r="C17" s="588">
        <v>104815</v>
      </c>
      <c r="D17" s="373">
        <v>694</v>
      </c>
      <c r="E17" s="373">
        <v>0</v>
      </c>
      <c r="F17" s="373">
        <v>131</v>
      </c>
      <c r="G17" s="373">
        <f t="shared" si="0"/>
        <v>105640</v>
      </c>
      <c r="H17" s="485">
        <v>75908</v>
      </c>
      <c r="I17" s="588">
        <v>577</v>
      </c>
      <c r="J17" s="587">
        <v>0</v>
      </c>
      <c r="K17" s="588">
        <v>163</v>
      </c>
      <c r="L17" s="587">
        <f t="shared" si="1"/>
        <v>76648</v>
      </c>
      <c r="M17" s="588">
        <v>11310265</v>
      </c>
      <c r="N17" s="588">
        <v>85964</v>
      </c>
      <c r="O17" s="587">
        <v>0</v>
      </c>
      <c r="P17" s="588">
        <v>24282</v>
      </c>
      <c r="Q17" s="588">
        <f t="shared" si="2"/>
        <v>11420511</v>
      </c>
    </row>
    <row r="18" spans="1:17" s="54" customFormat="1">
      <c r="A18" s="218">
        <v>8</v>
      </c>
      <c r="B18" s="118" t="s">
        <v>680</v>
      </c>
      <c r="C18" s="587">
        <v>20031</v>
      </c>
      <c r="D18" s="255">
        <v>0</v>
      </c>
      <c r="E18" s="255">
        <v>0</v>
      </c>
      <c r="F18" s="255">
        <v>0</v>
      </c>
      <c r="G18" s="255">
        <f t="shared" si="0"/>
        <v>20031</v>
      </c>
      <c r="H18" s="484">
        <v>18651</v>
      </c>
      <c r="I18" s="587">
        <v>0</v>
      </c>
      <c r="J18" s="587">
        <v>0</v>
      </c>
      <c r="K18" s="587">
        <v>0</v>
      </c>
      <c r="L18" s="587">
        <f t="shared" si="1"/>
        <v>18651</v>
      </c>
      <c r="M18" s="587">
        <v>2816288</v>
      </c>
      <c r="N18" s="587">
        <v>0</v>
      </c>
      <c r="O18" s="587">
        <v>0</v>
      </c>
      <c r="P18" s="587">
        <v>0</v>
      </c>
      <c r="Q18" s="587">
        <f t="shared" si="2"/>
        <v>2816288</v>
      </c>
    </row>
    <row r="19" spans="1:17" s="54" customFormat="1">
      <c r="A19" s="218">
        <v>9</v>
      </c>
      <c r="B19" s="118" t="s">
        <v>681</v>
      </c>
      <c r="C19" s="587">
        <v>73747</v>
      </c>
      <c r="D19" s="255">
        <v>0</v>
      </c>
      <c r="E19" s="255">
        <v>0</v>
      </c>
      <c r="F19" s="255">
        <v>0</v>
      </c>
      <c r="G19" s="255">
        <f t="shared" si="0"/>
        <v>73747</v>
      </c>
      <c r="H19" s="484">
        <v>61532</v>
      </c>
      <c r="I19" s="587">
        <v>0</v>
      </c>
      <c r="J19" s="587">
        <v>0</v>
      </c>
      <c r="K19" s="587">
        <v>0</v>
      </c>
      <c r="L19" s="587">
        <f t="shared" si="1"/>
        <v>61532</v>
      </c>
      <c r="M19" s="587">
        <v>9229806</v>
      </c>
      <c r="N19" s="587">
        <v>0</v>
      </c>
      <c r="O19" s="587">
        <v>0</v>
      </c>
      <c r="P19" s="587">
        <v>0</v>
      </c>
      <c r="Q19" s="587">
        <f t="shared" si="2"/>
        <v>9229806</v>
      </c>
    </row>
    <row r="20" spans="1:17" s="54" customFormat="1">
      <c r="A20" s="218">
        <v>10</v>
      </c>
      <c r="B20" s="118" t="s">
        <v>682</v>
      </c>
      <c r="C20" s="587">
        <v>49925</v>
      </c>
      <c r="D20" s="255">
        <v>908</v>
      </c>
      <c r="E20" s="255">
        <v>0</v>
      </c>
      <c r="F20" s="255">
        <v>0</v>
      </c>
      <c r="G20" s="255">
        <f t="shared" si="0"/>
        <v>50833</v>
      </c>
      <c r="H20" s="485">
        <v>47544</v>
      </c>
      <c r="I20" s="588">
        <v>1052</v>
      </c>
      <c r="J20" s="587">
        <v>0</v>
      </c>
      <c r="K20" s="588">
        <v>0</v>
      </c>
      <c r="L20" s="587">
        <f t="shared" si="1"/>
        <v>48596</v>
      </c>
      <c r="M20" s="587">
        <v>7084006</v>
      </c>
      <c r="N20" s="587">
        <v>156779</v>
      </c>
      <c r="O20" s="587">
        <v>0</v>
      </c>
      <c r="P20" s="587">
        <v>0</v>
      </c>
      <c r="Q20" s="587">
        <f t="shared" si="2"/>
        <v>7240785</v>
      </c>
    </row>
    <row r="21" spans="1:17" s="764" customFormat="1">
      <c r="A21" s="371">
        <v>11</v>
      </c>
      <c r="B21" s="763" t="s">
        <v>683</v>
      </c>
      <c r="C21" s="588">
        <v>196085</v>
      </c>
      <c r="D21" s="373">
        <v>872</v>
      </c>
      <c r="E21" s="373">
        <v>0</v>
      </c>
      <c r="F21" s="373">
        <v>0</v>
      </c>
      <c r="G21" s="373">
        <f t="shared" si="0"/>
        <v>196957</v>
      </c>
      <c r="H21" s="485">
        <v>167845</v>
      </c>
      <c r="I21" s="588">
        <v>934</v>
      </c>
      <c r="J21" s="587">
        <v>0</v>
      </c>
      <c r="K21" s="588">
        <v>0</v>
      </c>
      <c r="L21" s="587">
        <f t="shared" si="1"/>
        <v>168779</v>
      </c>
      <c r="M21" s="588">
        <v>25176677</v>
      </c>
      <c r="N21" s="588">
        <v>140139</v>
      </c>
      <c r="O21" s="587">
        <v>0</v>
      </c>
      <c r="P21" s="588">
        <v>0</v>
      </c>
      <c r="Q21" s="588">
        <f t="shared" si="2"/>
        <v>25316816</v>
      </c>
    </row>
    <row r="22" spans="1:17" s="54" customFormat="1">
      <c r="A22" s="218">
        <v>12</v>
      </c>
      <c r="B22" s="118" t="s">
        <v>684</v>
      </c>
      <c r="C22" s="587">
        <v>48087</v>
      </c>
      <c r="D22" s="255">
        <v>566</v>
      </c>
      <c r="E22" s="255">
        <v>0</v>
      </c>
      <c r="F22" s="255">
        <v>50</v>
      </c>
      <c r="G22" s="255">
        <f t="shared" si="0"/>
        <v>48703</v>
      </c>
      <c r="H22" s="484">
        <v>43904</v>
      </c>
      <c r="I22" s="587">
        <v>242</v>
      </c>
      <c r="J22" s="587">
        <v>0</v>
      </c>
      <c r="K22" s="587">
        <v>58</v>
      </c>
      <c r="L22" s="587">
        <f t="shared" si="1"/>
        <v>44204</v>
      </c>
      <c r="M22" s="587">
        <v>6497773</v>
      </c>
      <c r="N22" s="587">
        <v>35820</v>
      </c>
      <c r="O22" s="587">
        <v>0</v>
      </c>
      <c r="P22" s="588">
        <v>8575</v>
      </c>
      <c r="Q22" s="587">
        <f t="shared" si="2"/>
        <v>6542168</v>
      </c>
    </row>
    <row r="23" spans="1:17" s="764" customFormat="1">
      <c r="A23" s="371">
        <v>13</v>
      </c>
      <c r="B23" s="763" t="s">
        <v>685</v>
      </c>
      <c r="C23" s="588">
        <v>123419</v>
      </c>
      <c r="D23" s="588">
        <v>351</v>
      </c>
      <c r="E23" s="588">
        <v>0</v>
      </c>
      <c r="F23" s="588">
        <v>1866</v>
      </c>
      <c r="G23" s="255">
        <f t="shared" si="0"/>
        <v>125636</v>
      </c>
      <c r="H23" s="485">
        <v>97232</v>
      </c>
      <c r="I23" s="588">
        <v>87</v>
      </c>
      <c r="J23" s="587">
        <v>0</v>
      </c>
      <c r="K23" s="588">
        <v>966</v>
      </c>
      <c r="L23" s="587">
        <f t="shared" si="1"/>
        <v>98285</v>
      </c>
      <c r="M23" s="588">
        <v>14681997</v>
      </c>
      <c r="N23" s="588">
        <v>13155</v>
      </c>
      <c r="O23" s="587">
        <v>0</v>
      </c>
      <c r="P23" s="588">
        <v>145830</v>
      </c>
      <c r="Q23" s="588">
        <f t="shared" si="2"/>
        <v>14840982</v>
      </c>
    </row>
    <row r="24" spans="1:17" s="54" customFormat="1">
      <c r="A24" s="218">
        <v>14</v>
      </c>
      <c r="B24" s="118" t="s">
        <v>686</v>
      </c>
      <c r="C24" s="587">
        <v>26354</v>
      </c>
      <c r="D24" s="255">
        <v>348</v>
      </c>
      <c r="E24" s="255">
        <v>0</v>
      </c>
      <c r="F24" s="255">
        <v>0</v>
      </c>
      <c r="G24" s="255">
        <f t="shared" si="0"/>
        <v>26702</v>
      </c>
      <c r="H24" s="484">
        <v>21637</v>
      </c>
      <c r="I24" s="587">
        <v>442</v>
      </c>
      <c r="J24" s="587">
        <v>0</v>
      </c>
      <c r="K24" s="587">
        <v>0</v>
      </c>
      <c r="L24" s="587">
        <f t="shared" si="1"/>
        <v>22079</v>
      </c>
      <c r="M24" s="587">
        <v>3115777</v>
      </c>
      <c r="N24" s="587">
        <v>63536</v>
      </c>
      <c r="O24" s="587">
        <v>0</v>
      </c>
      <c r="P24" s="587">
        <v>0</v>
      </c>
      <c r="Q24" s="587">
        <f>+M24+N24+O24+P24</f>
        <v>3179313</v>
      </c>
    </row>
    <row r="25" spans="1:17" s="54" customFormat="1">
      <c r="A25" s="218">
        <v>15</v>
      </c>
      <c r="B25" s="118" t="s">
        <v>687</v>
      </c>
      <c r="C25" s="588">
        <v>116802</v>
      </c>
      <c r="D25" s="373">
        <v>0</v>
      </c>
      <c r="E25" s="373">
        <v>0</v>
      </c>
      <c r="F25" s="373">
        <v>0</v>
      </c>
      <c r="G25" s="255">
        <f t="shared" si="0"/>
        <v>116802</v>
      </c>
      <c r="H25" s="485">
        <v>104839</v>
      </c>
      <c r="I25" s="587">
        <v>0</v>
      </c>
      <c r="J25" s="587">
        <v>0</v>
      </c>
      <c r="K25" s="587">
        <v>0</v>
      </c>
      <c r="L25" s="587">
        <f t="shared" si="1"/>
        <v>104839</v>
      </c>
      <c r="M25" s="588">
        <v>15725860</v>
      </c>
      <c r="N25" s="587">
        <v>0</v>
      </c>
      <c r="O25" s="587">
        <v>0</v>
      </c>
      <c r="P25" s="587">
        <v>0</v>
      </c>
      <c r="Q25" s="587">
        <f t="shared" si="2"/>
        <v>15725860</v>
      </c>
    </row>
    <row r="26" spans="1:17">
      <c r="A26" s="218">
        <v>16</v>
      </c>
      <c r="B26" s="226" t="s">
        <v>688</v>
      </c>
      <c r="C26" s="319">
        <v>75778</v>
      </c>
      <c r="D26" s="256">
        <v>102</v>
      </c>
      <c r="E26" s="256">
        <v>0</v>
      </c>
      <c r="F26" s="256">
        <v>0</v>
      </c>
      <c r="G26" s="255">
        <f t="shared" si="0"/>
        <v>75880</v>
      </c>
      <c r="H26" s="486">
        <v>58712</v>
      </c>
      <c r="I26" s="589">
        <v>133</v>
      </c>
      <c r="J26" s="587">
        <v>0</v>
      </c>
      <c r="K26" s="589">
        <v>0</v>
      </c>
      <c r="L26" s="587">
        <f t="shared" si="1"/>
        <v>58845</v>
      </c>
      <c r="M26" s="319">
        <v>8748104</v>
      </c>
      <c r="N26" s="319">
        <v>19849</v>
      </c>
      <c r="O26" s="587">
        <v>0</v>
      </c>
      <c r="P26" s="319">
        <v>0</v>
      </c>
      <c r="Q26" s="587">
        <f t="shared" si="2"/>
        <v>8767953</v>
      </c>
    </row>
    <row r="27" spans="1:17">
      <c r="A27" s="218">
        <v>17</v>
      </c>
      <c r="B27" s="226" t="s">
        <v>689</v>
      </c>
      <c r="C27" s="319">
        <v>84479</v>
      </c>
      <c r="D27" s="256">
        <v>983</v>
      </c>
      <c r="E27" s="256">
        <v>0</v>
      </c>
      <c r="F27" s="256">
        <v>338</v>
      </c>
      <c r="G27" s="255">
        <f t="shared" si="0"/>
        <v>85800</v>
      </c>
      <c r="H27" s="486">
        <v>76396</v>
      </c>
      <c r="I27" s="589">
        <v>719</v>
      </c>
      <c r="J27" s="587">
        <v>0</v>
      </c>
      <c r="K27" s="589">
        <v>234</v>
      </c>
      <c r="L27" s="587">
        <f t="shared" si="1"/>
        <v>77349</v>
      </c>
      <c r="M27" s="319">
        <v>11153769</v>
      </c>
      <c r="N27" s="319">
        <v>105033</v>
      </c>
      <c r="O27" s="587">
        <v>0</v>
      </c>
      <c r="P27" s="319">
        <v>34191</v>
      </c>
      <c r="Q27" s="587">
        <f t="shared" si="2"/>
        <v>11292993</v>
      </c>
    </row>
    <row r="28" spans="1:17">
      <c r="A28" s="218">
        <v>18</v>
      </c>
      <c r="B28" s="226" t="s">
        <v>690</v>
      </c>
      <c r="C28" s="319">
        <v>142512</v>
      </c>
      <c r="D28" s="256">
        <v>556</v>
      </c>
      <c r="E28" s="256">
        <v>0</v>
      </c>
      <c r="F28" s="256">
        <v>137</v>
      </c>
      <c r="G28" s="255">
        <f t="shared" si="0"/>
        <v>143205</v>
      </c>
      <c r="H28" s="313">
        <v>137542</v>
      </c>
      <c r="I28" s="319">
        <v>611</v>
      </c>
      <c r="J28" s="587">
        <v>0</v>
      </c>
      <c r="K28" s="319">
        <v>103</v>
      </c>
      <c r="L28" s="587">
        <f t="shared" si="1"/>
        <v>138256</v>
      </c>
      <c r="M28" s="589">
        <v>20768828</v>
      </c>
      <c r="N28" s="319">
        <v>92358</v>
      </c>
      <c r="O28" s="587">
        <v>0</v>
      </c>
      <c r="P28" s="319">
        <v>15488</v>
      </c>
      <c r="Q28" s="587">
        <f t="shared" si="2"/>
        <v>20876674</v>
      </c>
    </row>
    <row r="29" spans="1:17">
      <c r="A29" s="218">
        <v>19</v>
      </c>
      <c r="B29" s="226" t="s">
        <v>691</v>
      </c>
      <c r="C29" s="319">
        <v>83052</v>
      </c>
      <c r="D29" s="256">
        <v>470</v>
      </c>
      <c r="E29" s="256">
        <v>0</v>
      </c>
      <c r="F29" s="256">
        <v>25</v>
      </c>
      <c r="G29" s="255">
        <f t="shared" si="0"/>
        <v>83547</v>
      </c>
      <c r="H29" s="313">
        <v>53022</v>
      </c>
      <c r="I29" s="319">
        <v>515</v>
      </c>
      <c r="J29" s="587">
        <v>0</v>
      </c>
      <c r="K29" s="319">
        <v>23</v>
      </c>
      <c r="L29" s="587">
        <f t="shared" si="1"/>
        <v>53560</v>
      </c>
      <c r="M29" s="589">
        <v>7741219</v>
      </c>
      <c r="N29" s="589">
        <v>75213</v>
      </c>
      <c r="O29" s="587">
        <v>0</v>
      </c>
      <c r="P29" s="589">
        <v>3388</v>
      </c>
      <c r="Q29" s="587">
        <f t="shared" si="2"/>
        <v>7819820</v>
      </c>
    </row>
    <row r="30" spans="1:17">
      <c r="A30" s="218">
        <v>20</v>
      </c>
      <c r="B30" s="226" t="s">
        <v>692</v>
      </c>
      <c r="C30" s="319">
        <v>129748</v>
      </c>
      <c r="D30" s="256">
        <v>1302</v>
      </c>
      <c r="E30" s="256">
        <v>0</v>
      </c>
      <c r="F30" s="256">
        <v>0</v>
      </c>
      <c r="G30" s="255">
        <f t="shared" si="0"/>
        <v>131050</v>
      </c>
      <c r="H30" s="486">
        <v>127209</v>
      </c>
      <c r="I30" s="589">
        <v>525</v>
      </c>
      <c r="J30" s="587">
        <v>0</v>
      </c>
      <c r="K30" s="589">
        <v>0</v>
      </c>
      <c r="L30" s="587">
        <f t="shared" si="1"/>
        <v>127734</v>
      </c>
      <c r="M30" s="589">
        <v>19208622</v>
      </c>
      <c r="N30" s="589">
        <v>79252</v>
      </c>
      <c r="O30" s="587">
        <v>0</v>
      </c>
      <c r="P30" s="589">
        <v>0</v>
      </c>
      <c r="Q30" s="588">
        <f t="shared" si="2"/>
        <v>19287874</v>
      </c>
    </row>
    <row r="31" spans="1:17">
      <c r="A31" s="218">
        <v>21</v>
      </c>
      <c r="B31" s="226" t="s">
        <v>693</v>
      </c>
      <c r="C31" s="319">
        <v>77654</v>
      </c>
      <c r="D31" s="256">
        <v>48</v>
      </c>
      <c r="E31" s="256">
        <v>0</v>
      </c>
      <c r="F31" s="256">
        <v>0</v>
      </c>
      <c r="G31" s="255">
        <f t="shared" si="0"/>
        <v>77702</v>
      </c>
      <c r="H31" s="313">
        <v>77608</v>
      </c>
      <c r="I31" s="319">
        <v>63</v>
      </c>
      <c r="J31" s="587">
        <v>0</v>
      </c>
      <c r="K31" s="319">
        <v>0</v>
      </c>
      <c r="L31" s="587">
        <f t="shared" si="1"/>
        <v>77671</v>
      </c>
      <c r="M31" s="589">
        <v>11563557</v>
      </c>
      <c r="N31" s="589">
        <v>9422</v>
      </c>
      <c r="O31" s="587">
        <v>0</v>
      </c>
      <c r="P31" s="589">
        <v>0</v>
      </c>
      <c r="Q31" s="587">
        <f t="shared" si="2"/>
        <v>11572979</v>
      </c>
    </row>
    <row r="32" spans="1:17">
      <c r="A32" s="218">
        <v>22</v>
      </c>
      <c r="B32" s="226" t="s">
        <v>694</v>
      </c>
      <c r="C32" s="319">
        <v>201963</v>
      </c>
      <c r="D32" s="256">
        <v>296</v>
      </c>
      <c r="E32" s="256">
        <v>0</v>
      </c>
      <c r="F32" s="256">
        <v>201</v>
      </c>
      <c r="G32" s="255">
        <f t="shared" si="0"/>
        <v>202460</v>
      </c>
      <c r="H32" s="313">
        <v>198528</v>
      </c>
      <c r="I32" s="319">
        <v>266</v>
      </c>
      <c r="J32" s="587">
        <v>0</v>
      </c>
      <c r="K32" s="319">
        <v>187</v>
      </c>
      <c r="L32" s="587">
        <f t="shared" si="1"/>
        <v>198981</v>
      </c>
      <c r="M32" s="319">
        <v>29977798</v>
      </c>
      <c r="N32" s="319">
        <v>40157</v>
      </c>
      <c r="O32" s="587">
        <v>0</v>
      </c>
      <c r="P32" s="319">
        <v>28166</v>
      </c>
      <c r="Q32" s="587">
        <f t="shared" si="2"/>
        <v>30046121</v>
      </c>
    </row>
    <row r="33" spans="1:17">
      <c r="A33" s="218">
        <v>23</v>
      </c>
      <c r="B33" s="226" t="s">
        <v>695</v>
      </c>
      <c r="C33" s="319">
        <v>129905</v>
      </c>
      <c r="D33" s="256">
        <v>541</v>
      </c>
      <c r="E33" s="256">
        <v>0</v>
      </c>
      <c r="F33" s="256">
        <v>0</v>
      </c>
      <c r="G33" s="255">
        <f t="shared" si="0"/>
        <v>130446</v>
      </c>
      <c r="H33" s="313">
        <v>119570</v>
      </c>
      <c r="I33" s="319">
        <v>557</v>
      </c>
      <c r="J33" s="587">
        <v>0</v>
      </c>
      <c r="K33" s="319">
        <v>0</v>
      </c>
      <c r="L33" s="587">
        <f t="shared" si="1"/>
        <v>120127</v>
      </c>
      <c r="M33" s="589">
        <v>17696337</v>
      </c>
      <c r="N33" s="589">
        <v>82429</v>
      </c>
      <c r="O33" s="587">
        <v>0</v>
      </c>
      <c r="P33" s="589">
        <v>0</v>
      </c>
      <c r="Q33" s="588">
        <f t="shared" si="2"/>
        <v>17778766</v>
      </c>
    </row>
    <row r="34" spans="1:17">
      <c r="A34" s="218">
        <v>24</v>
      </c>
      <c r="B34" s="226" t="s">
        <v>696</v>
      </c>
      <c r="C34" s="319">
        <v>53520</v>
      </c>
      <c r="D34" s="256">
        <v>0</v>
      </c>
      <c r="E34" s="256">
        <v>0</v>
      </c>
      <c r="F34" s="256">
        <v>45</v>
      </c>
      <c r="G34" s="255">
        <f t="shared" si="0"/>
        <v>53565</v>
      </c>
      <c r="H34" s="486">
        <v>47872</v>
      </c>
      <c r="I34" s="589">
        <v>0</v>
      </c>
      <c r="J34" s="587">
        <v>0</v>
      </c>
      <c r="K34" s="589">
        <v>54</v>
      </c>
      <c r="L34" s="587">
        <f t="shared" si="1"/>
        <v>47926</v>
      </c>
      <c r="M34" s="319">
        <v>7228649</v>
      </c>
      <c r="N34" s="319">
        <v>0</v>
      </c>
      <c r="O34" s="587">
        <v>0</v>
      </c>
      <c r="P34" s="319">
        <v>8147</v>
      </c>
      <c r="Q34" s="587">
        <f t="shared" si="2"/>
        <v>7236796</v>
      </c>
    </row>
    <row r="35" spans="1:17">
      <c r="A35" s="218">
        <v>25</v>
      </c>
      <c r="B35" s="226" t="s">
        <v>697</v>
      </c>
      <c r="C35" s="589">
        <v>52458</v>
      </c>
      <c r="D35" s="384">
        <v>0</v>
      </c>
      <c r="E35" s="384">
        <v>0</v>
      </c>
      <c r="F35" s="384">
        <v>0</v>
      </c>
      <c r="G35" s="255">
        <f t="shared" si="0"/>
        <v>52458</v>
      </c>
      <c r="H35" s="486">
        <v>46102</v>
      </c>
      <c r="I35" s="589">
        <v>0</v>
      </c>
      <c r="J35" s="587">
        <v>0</v>
      </c>
      <c r="K35" s="589">
        <v>0</v>
      </c>
      <c r="L35" s="587">
        <f t="shared" si="1"/>
        <v>46102</v>
      </c>
      <c r="M35" s="319">
        <v>6684840</v>
      </c>
      <c r="N35" s="319">
        <v>0</v>
      </c>
      <c r="O35" s="587">
        <v>0</v>
      </c>
      <c r="P35" s="319">
        <v>0</v>
      </c>
      <c r="Q35" s="587">
        <f t="shared" si="2"/>
        <v>6684840</v>
      </c>
    </row>
    <row r="36" spans="1:17" s="615" customFormat="1">
      <c r="A36" s="371">
        <v>26</v>
      </c>
      <c r="B36" s="397" t="s">
        <v>698</v>
      </c>
      <c r="C36" s="589">
        <v>82681</v>
      </c>
      <c r="D36" s="384">
        <v>470</v>
      </c>
      <c r="E36" s="384">
        <v>0</v>
      </c>
      <c r="F36" s="384">
        <v>131</v>
      </c>
      <c r="G36" s="373">
        <f t="shared" si="0"/>
        <v>83282</v>
      </c>
      <c r="H36" s="486">
        <v>76905</v>
      </c>
      <c r="I36" s="589">
        <v>420</v>
      </c>
      <c r="J36" s="587">
        <v>0</v>
      </c>
      <c r="K36" s="589">
        <v>110</v>
      </c>
      <c r="L36" s="587">
        <f t="shared" si="1"/>
        <v>77435</v>
      </c>
      <c r="M36" s="589">
        <v>11535631</v>
      </c>
      <c r="N36" s="589">
        <v>63013</v>
      </c>
      <c r="O36" s="587">
        <v>0</v>
      </c>
      <c r="P36" s="589">
        <v>16540</v>
      </c>
      <c r="Q36" s="588">
        <f t="shared" si="2"/>
        <v>11615184</v>
      </c>
    </row>
    <row r="37" spans="1:17">
      <c r="A37" s="218">
        <v>27</v>
      </c>
      <c r="B37" s="226" t="s">
        <v>699</v>
      </c>
      <c r="C37" s="319">
        <v>89542</v>
      </c>
      <c r="D37" s="256">
        <v>0</v>
      </c>
      <c r="E37" s="256">
        <v>0</v>
      </c>
      <c r="F37" s="256">
        <v>0</v>
      </c>
      <c r="G37" s="255">
        <f t="shared" si="0"/>
        <v>89542</v>
      </c>
      <c r="H37" s="313">
        <v>84617</v>
      </c>
      <c r="I37" s="319">
        <v>0</v>
      </c>
      <c r="J37" s="587">
        <v>0</v>
      </c>
      <c r="K37" s="319">
        <v>0</v>
      </c>
      <c r="L37" s="587">
        <f t="shared" si="1"/>
        <v>84617</v>
      </c>
      <c r="M37" s="319">
        <v>12438700</v>
      </c>
      <c r="N37" s="319">
        <v>0</v>
      </c>
      <c r="O37" s="587">
        <v>0</v>
      </c>
      <c r="P37" s="319">
        <v>0</v>
      </c>
      <c r="Q37" s="587">
        <f t="shared" si="2"/>
        <v>12438700</v>
      </c>
    </row>
    <row r="38" spans="1:17">
      <c r="A38" s="218">
        <v>28</v>
      </c>
      <c r="B38" s="226" t="s">
        <v>700</v>
      </c>
      <c r="C38" s="319">
        <v>54717</v>
      </c>
      <c r="D38" s="256">
        <v>1057</v>
      </c>
      <c r="E38" s="256">
        <v>0</v>
      </c>
      <c r="F38" s="256">
        <v>0</v>
      </c>
      <c r="G38" s="255">
        <f t="shared" si="0"/>
        <v>55774</v>
      </c>
      <c r="H38" s="313">
        <v>48770</v>
      </c>
      <c r="I38" s="319">
        <v>1251</v>
      </c>
      <c r="J38" s="587">
        <v>0</v>
      </c>
      <c r="K38" s="319">
        <v>0</v>
      </c>
      <c r="L38" s="587">
        <f t="shared" si="1"/>
        <v>50021</v>
      </c>
      <c r="M38" s="319">
        <v>7266718</v>
      </c>
      <c r="N38" s="319">
        <v>186465</v>
      </c>
      <c r="O38" s="587">
        <v>0</v>
      </c>
      <c r="P38" s="319">
        <v>0</v>
      </c>
      <c r="Q38" s="587">
        <f t="shared" si="2"/>
        <v>7453183</v>
      </c>
    </row>
    <row r="39" spans="1:17">
      <c r="A39" s="218">
        <v>29</v>
      </c>
      <c r="B39" s="226" t="s">
        <v>701</v>
      </c>
      <c r="C39" s="319">
        <v>36740</v>
      </c>
      <c r="D39" s="256">
        <v>196</v>
      </c>
      <c r="E39" s="256">
        <v>0</v>
      </c>
      <c r="F39" s="256">
        <v>0</v>
      </c>
      <c r="G39" s="255">
        <f t="shared" si="0"/>
        <v>36936</v>
      </c>
      <c r="H39" s="313">
        <v>34260</v>
      </c>
      <c r="I39" s="319">
        <v>186</v>
      </c>
      <c r="J39" s="587">
        <v>0</v>
      </c>
      <c r="K39" s="319">
        <v>0</v>
      </c>
      <c r="L39" s="587">
        <f t="shared" si="1"/>
        <v>34446</v>
      </c>
      <c r="M39" s="319">
        <v>5001952</v>
      </c>
      <c r="N39" s="319">
        <v>27092</v>
      </c>
      <c r="O39" s="587">
        <v>0</v>
      </c>
      <c r="P39" s="319">
        <v>0</v>
      </c>
      <c r="Q39" s="587">
        <f t="shared" si="2"/>
        <v>5029044</v>
      </c>
    </row>
    <row r="40" spans="1:17">
      <c r="A40" s="218">
        <v>30</v>
      </c>
      <c r="B40" s="226" t="s">
        <v>702</v>
      </c>
      <c r="C40" s="319">
        <v>108984</v>
      </c>
      <c r="D40" s="256">
        <v>12136</v>
      </c>
      <c r="E40" s="256">
        <v>0</v>
      </c>
      <c r="F40" s="256">
        <v>0</v>
      </c>
      <c r="G40" s="255">
        <f t="shared" si="0"/>
        <v>121120</v>
      </c>
      <c r="H40" s="313">
        <v>95026</v>
      </c>
      <c r="I40" s="319">
        <v>14297</v>
      </c>
      <c r="J40" s="587">
        <v>0</v>
      </c>
      <c r="K40" s="319">
        <v>0</v>
      </c>
      <c r="L40" s="587">
        <f t="shared" si="1"/>
        <v>109323</v>
      </c>
      <c r="M40" s="589">
        <v>14253902</v>
      </c>
      <c r="N40" s="589">
        <v>2144473</v>
      </c>
      <c r="O40" s="587">
        <v>0</v>
      </c>
      <c r="P40" s="319">
        <v>0</v>
      </c>
      <c r="Q40" s="587">
        <f t="shared" si="2"/>
        <v>16398375</v>
      </c>
    </row>
    <row r="41" spans="1:17">
      <c r="A41" s="382"/>
      <c r="B41" s="359" t="s">
        <v>703</v>
      </c>
      <c r="C41" s="355">
        <f>SUM(C11:C40)</f>
        <v>2731635</v>
      </c>
      <c r="D41" s="355">
        <f>SUM(D11:D40)</f>
        <v>23732</v>
      </c>
      <c r="E41" s="355">
        <f>SUM(E11:E40)</f>
        <v>0</v>
      </c>
      <c r="F41" s="355">
        <f>SUM(F11:F40)</f>
        <v>3931</v>
      </c>
      <c r="G41" s="355">
        <f>SUM(G11:G40)</f>
        <v>2759298</v>
      </c>
      <c r="H41" s="385">
        <f t="shared" ref="H41:Q41" si="3">SUM(H11:H40)</f>
        <v>2414613</v>
      </c>
      <c r="I41" s="355">
        <f t="shared" si="3"/>
        <v>24433</v>
      </c>
      <c r="J41" s="355">
        <f t="shared" si="3"/>
        <v>0</v>
      </c>
      <c r="K41" s="355">
        <f t="shared" si="3"/>
        <v>2729</v>
      </c>
      <c r="L41" s="355">
        <f t="shared" si="3"/>
        <v>2441775</v>
      </c>
      <c r="M41" s="355">
        <f t="shared" si="3"/>
        <v>360635562</v>
      </c>
      <c r="N41" s="355">
        <f t="shared" si="3"/>
        <v>3650054</v>
      </c>
      <c r="O41" s="355">
        <f t="shared" si="3"/>
        <v>0</v>
      </c>
      <c r="P41" s="355">
        <f t="shared" si="3"/>
        <v>409033</v>
      </c>
      <c r="Q41" s="355">
        <f t="shared" si="3"/>
        <v>364694649</v>
      </c>
    </row>
    <row r="42" spans="1:17" s="726" customFormat="1">
      <c r="A42" s="639"/>
      <c r="B42" s="640"/>
      <c r="C42" s="729"/>
      <c r="D42" s="729"/>
      <c r="E42" s="729"/>
      <c r="F42" s="729"/>
      <c r="G42" s="729"/>
      <c r="H42" s="729"/>
      <c r="I42" s="729"/>
      <c r="J42" s="729"/>
      <c r="K42" s="729"/>
      <c r="L42" s="729"/>
      <c r="M42" s="729"/>
      <c r="N42" s="729"/>
      <c r="O42" s="729"/>
      <c r="P42" s="729"/>
      <c r="Q42" s="729"/>
    </row>
    <row r="43" spans="1:17" s="726" customFormat="1">
      <c r="A43" s="1143" t="s">
        <v>854</v>
      </c>
      <c r="B43" s="1143"/>
      <c r="C43" s="1143"/>
      <c r="D43" s="1143"/>
      <c r="E43" s="1143"/>
      <c r="F43" s="1143"/>
      <c r="G43" s="1143"/>
      <c r="H43" s="1143"/>
      <c r="I43" s="1143"/>
      <c r="J43" s="1143"/>
      <c r="K43" s="1143"/>
      <c r="L43" s="1143"/>
      <c r="M43" s="1143"/>
      <c r="N43" s="1143"/>
      <c r="O43" s="1143"/>
      <c r="P43" s="1143"/>
      <c r="Q43" s="1143"/>
    </row>
    <row r="44" spans="1:17">
      <c r="A44" s="58"/>
      <c r="B44" s="18"/>
      <c r="C44" s="18"/>
      <c r="D44" s="18"/>
      <c r="E44" s="18"/>
      <c r="F44" s="18"/>
      <c r="G44" s="18"/>
      <c r="H44" s="18"/>
      <c r="I44" s="18"/>
      <c r="J44" s="18"/>
      <c r="K44" s="18"/>
      <c r="L44" s="18"/>
      <c r="M44" s="18"/>
      <c r="N44" s="18"/>
      <c r="O44" s="18"/>
      <c r="P44" s="18"/>
      <c r="Q44" s="18"/>
    </row>
    <row r="45" spans="1:17">
      <c r="A45" s="8" t="s">
        <v>7</v>
      </c>
      <c r="B45"/>
      <c r="C45"/>
      <c r="D45"/>
      <c r="G45" s="866"/>
    </row>
    <row r="46" spans="1:17">
      <c r="A46" t="s">
        <v>8</v>
      </c>
      <c r="B46"/>
      <c r="C46"/>
      <c r="D46"/>
      <c r="G46" s="615"/>
      <c r="N46" s="670"/>
    </row>
    <row r="47" spans="1:17">
      <c r="A47" t="s">
        <v>9</v>
      </c>
      <c r="B47"/>
      <c r="C47"/>
      <c r="D47"/>
      <c r="I47" s="9"/>
      <c r="J47" s="9"/>
      <c r="K47" s="9"/>
      <c r="L47" s="9"/>
    </row>
    <row r="48" spans="1:17" customFormat="1">
      <c r="A48" s="13" t="s">
        <v>449</v>
      </c>
      <c r="J48" s="9"/>
      <c r="K48" s="9"/>
      <c r="L48" s="9"/>
    </row>
    <row r="49" spans="1:17" customFormat="1">
      <c r="C49" s="13" t="s">
        <v>450</v>
      </c>
      <c r="E49" s="10"/>
      <c r="F49" s="10"/>
      <c r="G49" s="10"/>
      <c r="H49" s="10"/>
      <c r="I49" s="10"/>
      <c r="J49" s="10"/>
      <c r="K49" s="10"/>
      <c r="L49" s="10"/>
      <c r="M49" s="10"/>
    </row>
    <row r="50" spans="1:17">
      <c r="A50" s="12" t="s">
        <v>11</v>
      </c>
      <c r="B50" s="12"/>
      <c r="C50" s="12"/>
      <c r="D50" s="12"/>
      <c r="E50" s="12"/>
      <c r="F50" s="12"/>
      <c r="G50" s="12"/>
      <c r="I50" s="12"/>
      <c r="O50" s="955" t="s">
        <v>12</v>
      </c>
      <c r="P50" s="955"/>
      <c r="Q50" s="956"/>
    </row>
    <row r="51" spans="1:17" ht="12.75" customHeight="1">
      <c r="A51" s="955" t="s">
        <v>13</v>
      </c>
      <c r="B51" s="955"/>
      <c r="C51" s="955"/>
      <c r="D51" s="955"/>
      <c r="E51" s="955"/>
      <c r="F51" s="955"/>
      <c r="G51" s="955"/>
      <c r="H51" s="955"/>
      <c r="I51" s="955"/>
      <c r="J51" s="955"/>
      <c r="K51" s="955"/>
      <c r="L51" s="955"/>
      <c r="M51" s="955"/>
      <c r="N51" s="955"/>
      <c r="O51" s="955"/>
      <c r="P51" s="955"/>
      <c r="Q51" s="955"/>
    </row>
    <row r="52" spans="1:17">
      <c r="A52" s="955" t="s">
        <v>90</v>
      </c>
      <c r="B52" s="955"/>
      <c r="C52" s="955"/>
      <c r="D52" s="955"/>
      <c r="E52" s="955"/>
      <c r="F52" s="955"/>
      <c r="G52" s="955"/>
      <c r="H52" s="955"/>
      <c r="I52" s="955"/>
      <c r="J52" s="955"/>
      <c r="K52" s="955"/>
      <c r="L52" s="955"/>
      <c r="M52" s="955"/>
      <c r="N52" s="955"/>
      <c r="O52" s="955"/>
      <c r="P52" s="955"/>
      <c r="Q52" s="955"/>
    </row>
    <row r="53" spans="1:17">
      <c r="A53" s="12"/>
      <c r="B53" s="12"/>
      <c r="C53" s="12"/>
      <c r="D53" s="12"/>
      <c r="E53" s="12"/>
      <c r="F53" s="12"/>
      <c r="N53" s="942"/>
      <c r="O53" s="942"/>
      <c r="P53" s="942"/>
      <c r="Q53" s="942"/>
    </row>
    <row r="54" spans="1:17">
      <c r="A54" s="1137"/>
      <c r="B54" s="1137"/>
      <c r="C54" s="1137"/>
      <c r="D54" s="1137"/>
      <c r="E54" s="1137"/>
      <c r="F54" s="1137"/>
      <c r="G54" s="1137"/>
      <c r="H54" s="1137"/>
      <c r="I54" s="1137"/>
      <c r="J54" s="1137"/>
      <c r="K54" s="1137"/>
      <c r="L54" s="1137"/>
    </row>
  </sheetData>
  <mergeCells count="16">
    <mergeCell ref="A5:Q5"/>
    <mergeCell ref="A3:Q3"/>
    <mergeCell ref="A2:Q2"/>
    <mergeCell ref="A54:L54"/>
    <mergeCell ref="O1:Q1"/>
    <mergeCell ref="A8:A9"/>
    <mergeCell ref="B8:B9"/>
    <mergeCell ref="C8:G8"/>
    <mergeCell ref="H8:L8"/>
    <mergeCell ref="M8:Q8"/>
    <mergeCell ref="N53:Q53"/>
    <mergeCell ref="A52:Q52"/>
    <mergeCell ref="O50:Q50"/>
    <mergeCell ref="A51:Q51"/>
    <mergeCell ref="N7:Q7"/>
    <mergeCell ref="A43:Q43"/>
  </mergeCells>
  <phoneticPr fontId="0" type="noConversion"/>
  <printOptions horizontalCentered="1"/>
  <pageMargins left="0.70866141732283472" right="0.70866141732283472" top="0.23622047244094491" bottom="0" header="0.31496062992125984" footer="0.31496062992125984"/>
  <pageSetup paperSize="9" scale="69" orientation="landscape" r:id="rId1"/>
  <drawing r:id="rId2"/>
</worksheet>
</file>

<file path=xl/worksheets/sheet12.xml><?xml version="1.0" encoding="utf-8"?>
<worksheet xmlns="http://schemas.openxmlformats.org/spreadsheetml/2006/main" xmlns:r="http://schemas.openxmlformats.org/officeDocument/2006/relationships">
  <sheetPr>
    <tabColor rgb="FF00B050"/>
    <pageSetUpPr fitToPage="1"/>
  </sheetPr>
  <dimension ref="A1:R53"/>
  <sheetViews>
    <sheetView topLeftCell="B13" zoomScale="90" zoomScaleNormal="90" zoomScaleSheetLayoutView="80" workbookViewId="0">
      <selection activeCell="G7" sqref="G7"/>
    </sheetView>
  </sheetViews>
  <sheetFormatPr defaultColWidth="9.140625" defaultRowHeight="12.75"/>
  <cols>
    <col min="1" max="1" width="7.140625" style="13" customWidth="1"/>
    <col min="2" max="2" width="21" style="13" customWidth="1"/>
    <col min="3" max="3" width="9.5703125" style="13" customWidth="1"/>
    <col min="4" max="4" width="9.28515625" style="13" customWidth="1"/>
    <col min="5" max="6" width="9.140625" style="13"/>
    <col min="7" max="7" width="10.85546875" style="13" customWidth="1"/>
    <col min="8" max="8" width="10.28515625" style="13" customWidth="1"/>
    <col min="9" max="9" width="10.85546875" style="13" customWidth="1"/>
    <col min="10" max="10" width="10.28515625" style="13" customWidth="1"/>
    <col min="11" max="11" width="11.28515625" style="13" customWidth="1"/>
    <col min="12" max="12" width="11.7109375" style="13" customWidth="1"/>
    <col min="13" max="13" width="12.28515625" style="13" customWidth="1"/>
    <col min="14" max="14" width="11.42578125" style="13" customWidth="1"/>
    <col min="15" max="15" width="8.85546875" style="13" customWidth="1"/>
    <col min="16" max="16" width="11.5703125" style="13" bestFit="1" customWidth="1"/>
    <col min="17" max="17" width="11" style="13" customWidth="1"/>
    <col min="18" max="18" width="9.140625" style="13" hidden="1" customWidth="1"/>
    <col min="19" max="16384" width="9.140625" style="13"/>
  </cols>
  <sheetData>
    <row r="1" spans="1:18" customFormat="1" ht="12.75" customHeight="1">
      <c r="D1" s="13"/>
      <c r="E1" s="13"/>
      <c r="F1" s="13"/>
      <c r="G1" s="13"/>
      <c r="H1" s="13"/>
      <c r="I1" s="13"/>
      <c r="J1" s="13"/>
      <c r="K1" s="13"/>
      <c r="L1" s="13"/>
      <c r="M1" s="13"/>
      <c r="N1" s="13"/>
      <c r="O1" s="1004" t="s">
        <v>61</v>
      </c>
      <c r="P1" s="1004"/>
      <c r="Q1" s="1004"/>
    </row>
    <row r="2" spans="1:18" customFormat="1" ht="15.75">
      <c r="A2" s="1005" t="s">
        <v>0</v>
      </c>
      <c r="B2" s="1005"/>
      <c r="C2" s="1005"/>
      <c r="D2" s="1005"/>
      <c r="E2" s="1005"/>
      <c r="F2" s="1005"/>
      <c r="G2" s="1005"/>
      <c r="H2" s="1005"/>
      <c r="I2" s="1005"/>
      <c r="J2" s="1005"/>
      <c r="K2" s="1005"/>
      <c r="L2" s="1005"/>
      <c r="M2" s="1005"/>
      <c r="N2" s="1005"/>
      <c r="O2" s="1005"/>
      <c r="P2" s="1005"/>
      <c r="Q2" s="1005"/>
    </row>
    <row r="3" spans="1:18" customFormat="1" ht="20.25">
      <c r="A3" s="1006" t="s">
        <v>899</v>
      </c>
      <c r="B3" s="1006"/>
      <c r="C3" s="1006"/>
      <c r="D3" s="1006"/>
      <c r="E3" s="1006"/>
      <c r="F3" s="1006"/>
      <c r="G3" s="1006"/>
      <c r="H3" s="1006"/>
      <c r="I3" s="1006"/>
      <c r="J3" s="1006"/>
      <c r="K3" s="1006"/>
      <c r="L3" s="1006"/>
      <c r="M3" s="1006"/>
      <c r="N3" s="1006"/>
      <c r="O3" s="1006"/>
      <c r="P3" s="1006"/>
      <c r="Q3" s="1006"/>
    </row>
    <row r="4" spans="1:18" customFormat="1" ht="11.25" customHeight="1"/>
    <row r="5" spans="1:18" customFormat="1" ht="15.75" customHeight="1">
      <c r="A5" s="1136" t="s">
        <v>912</v>
      </c>
      <c r="B5" s="1136"/>
      <c r="C5" s="1136"/>
      <c r="D5" s="1136"/>
      <c r="E5" s="1136"/>
      <c r="F5" s="1136"/>
      <c r="G5" s="1136"/>
      <c r="H5" s="1136"/>
      <c r="I5" s="1136"/>
      <c r="J5" s="1136"/>
      <c r="K5" s="1136"/>
      <c r="L5" s="1136"/>
      <c r="M5" s="1136"/>
      <c r="N5" s="1136"/>
      <c r="O5" s="1136"/>
      <c r="P5" s="1136"/>
      <c r="Q5" s="1136"/>
    </row>
    <row r="7" spans="1:18" ht="12.6" customHeight="1">
      <c r="A7" s="224" t="s">
        <v>722</v>
      </c>
      <c r="B7" s="224"/>
      <c r="C7" s="217"/>
      <c r="N7" s="1142" t="s">
        <v>913</v>
      </c>
      <c r="O7" s="1142"/>
      <c r="P7" s="1142"/>
      <c r="Q7" s="1142"/>
      <c r="R7" s="1142"/>
    </row>
    <row r="8" spans="1:18" s="12" customFormat="1" ht="29.45" customHeight="1">
      <c r="A8" s="985" t="s">
        <v>2</v>
      </c>
      <c r="B8" s="985" t="s">
        <v>3</v>
      </c>
      <c r="C8" s="1009" t="s">
        <v>911</v>
      </c>
      <c r="D8" s="1009"/>
      <c r="E8" s="1009"/>
      <c r="F8" s="1144"/>
      <c r="G8" s="1144"/>
      <c r="H8" s="1009" t="s">
        <v>370</v>
      </c>
      <c r="I8" s="1009"/>
      <c r="J8" s="1009"/>
      <c r="K8" s="1009"/>
      <c r="L8" s="1009"/>
      <c r="M8" s="989" t="s">
        <v>110</v>
      </c>
      <c r="N8" s="1031"/>
      <c r="O8" s="1031"/>
      <c r="P8" s="1031"/>
      <c r="Q8" s="990"/>
    </row>
    <row r="9" spans="1:18" s="12" customFormat="1" ht="42" customHeight="1">
      <c r="A9" s="985"/>
      <c r="B9" s="985"/>
      <c r="C9" s="337" t="s">
        <v>223</v>
      </c>
      <c r="D9" s="337" t="s">
        <v>224</v>
      </c>
      <c r="E9" s="337" t="s">
        <v>373</v>
      </c>
      <c r="F9" s="370" t="s">
        <v>231</v>
      </c>
      <c r="G9" s="370" t="s">
        <v>122</v>
      </c>
      <c r="H9" s="337" t="s">
        <v>223</v>
      </c>
      <c r="I9" s="337" t="s">
        <v>224</v>
      </c>
      <c r="J9" s="337" t="s">
        <v>373</v>
      </c>
      <c r="K9" s="337" t="s">
        <v>231</v>
      </c>
      <c r="L9" s="337" t="s">
        <v>123</v>
      </c>
      <c r="M9" s="337" t="s">
        <v>223</v>
      </c>
      <c r="N9" s="337" t="s">
        <v>224</v>
      </c>
      <c r="O9" s="337" t="s">
        <v>373</v>
      </c>
      <c r="P9" s="370" t="s">
        <v>231</v>
      </c>
      <c r="Q9" s="337" t="s">
        <v>124</v>
      </c>
      <c r="R9" s="23"/>
    </row>
    <row r="10" spans="1:18" s="12" customFormat="1">
      <c r="A10" s="337">
        <v>1</v>
      </c>
      <c r="B10" s="337">
        <v>2</v>
      </c>
      <c r="C10" s="337">
        <v>3</v>
      </c>
      <c r="D10" s="337">
        <v>4</v>
      </c>
      <c r="E10" s="337">
        <v>5</v>
      </c>
      <c r="F10" s="370">
        <v>6</v>
      </c>
      <c r="G10" s="337">
        <v>7</v>
      </c>
      <c r="H10" s="337">
        <v>8</v>
      </c>
      <c r="I10" s="337">
        <v>9</v>
      </c>
      <c r="J10" s="337">
        <v>10</v>
      </c>
      <c r="K10" s="337">
        <v>11</v>
      </c>
      <c r="L10" s="337">
        <v>12</v>
      </c>
      <c r="M10" s="337">
        <v>13</v>
      </c>
      <c r="N10" s="340">
        <v>14</v>
      </c>
      <c r="O10" s="340">
        <v>15</v>
      </c>
      <c r="P10" s="337">
        <v>16</v>
      </c>
      <c r="Q10" s="337">
        <v>17</v>
      </c>
    </row>
    <row r="11" spans="1:18" s="12" customFormat="1">
      <c r="A11" s="218">
        <v>1</v>
      </c>
      <c r="B11" s="118" t="s">
        <v>673</v>
      </c>
      <c r="C11" s="255">
        <v>45121</v>
      </c>
      <c r="D11" s="255">
        <v>4097</v>
      </c>
      <c r="E11" s="255">
        <v>0</v>
      </c>
      <c r="F11" s="379">
        <v>0</v>
      </c>
      <c r="G11" s="379">
        <f>C11+D11+E11+F11</f>
        <v>49218</v>
      </c>
      <c r="H11" s="587">
        <v>42633</v>
      </c>
      <c r="I11" s="587">
        <v>2386</v>
      </c>
      <c r="J11" s="587">
        <v>0</v>
      </c>
      <c r="K11" s="587">
        <v>0</v>
      </c>
      <c r="L11" s="255">
        <f>H11+I11+J11+K11</f>
        <v>45019</v>
      </c>
      <c r="M11" s="587">
        <v>6394928</v>
      </c>
      <c r="N11" s="319">
        <v>357943</v>
      </c>
      <c r="O11" s="319">
        <v>0</v>
      </c>
      <c r="P11" s="587">
        <v>0</v>
      </c>
      <c r="Q11" s="255">
        <f>M11+N11+O11+P11</f>
        <v>6752871</v>
      </c>
    </row>
    <row r="12" spans="1:18" s="12" customFormat="1">
      <c r="A12" s="218">
        <v>2</v>
      </c>
      <c r="B12" s="118" t="s">
        <v>674</v>
      </c>
      <c r="C12" s="255">
        <v>86172</v>
      </c>
      <c r="D12" s="255">
        <v>17880</v>
      </c>
      <c r="E12" s="255">
        <v>0</v>
      </c>
      <c r="F12" s="379">
        <v>86</v>
      </c>
      <c r="G12" s="379">
        <f t="shared" ref="G12:G21" si="0">C12+D12+E12+F12</f>
        <v>104138</v>
      </c>
      <c r="H12" s="587">
        <v>75100</v>
      </c>
      <c r="I12" s="587">
        <v>15214</v>
      </c>
      <c r="J12" s="587">
        <v>0</v>
      </c>
      <c r="K12" s="587">
        <v>72</v>
      </c>
      <c r="L12" s="255">
        <f t="shared" ref="L12:L40" si="1">H12+I12+J12+K12</f>
        <v>90386</v>
      </c>
      <c r="M12" s="587">
        <v>11340076</v>
      </c>
      <c r="N12" s="319">
        <v>2297238</v>
      </c>
      <c r="O12" s="319">
        <v>0</v>
      </c>
      <c r="P12" s="587">
        <v>10907</v>
      </c>
      <c r="Q12" s="255">
        <f t="shared" ref="Q12:Q40" si="2">M12+N12+O12+P12</f>
        <v>13648221</v>
      </c>
    </row>
    <row r="13" spans="1:18" s="12" customFormat="1">
      <c r="A13" s="218">
        <v>3</v>
      </c>
      <c r="B13" s="118" t="s">
        <v>675</v>
      </c>
      <c r="C13" s="255">
        <v>54833</v>
      </c>
      <c r="D13" s="255">
        <v>2776</v>
      </c>
      <c r="E13" s="255">
        <v>0</v>
      </c>
      <c r="F13" s="379">
        <v>0</v>
      </c>
      <c r="G13" s="379">
        <f t="shared" si="0"/>
        <v>57609</v>
      </c>
      <c r="H13" s="587">
        <v>47638</v>
      </c>
      <c r="I13" s="587">
        <v>2381</v>
      </c>
      <c r="J13" s="587">
        <v>0</v>
      </c>
      <c r="K13" s="587">
        <v>0</v>
      </c>
      <c r="L13" s="255">
        <f t="shared" si="1"/>
        <v>50019</v>
      </c>
      <c r="M13" s="587">
        <v>7193353</v>
      </c>
      <c r="N13" s="319">
        <v>359538</v>
      </c>
      <c r="O13" s="319">
        <v>0</v>
      </c>
      <c r="P13" s="587">
        <v>0</v>
      </c>
      <c r="Q13" s="255">
        <f t="shared" si="2"/>
        <v>7552891</v>
      </c>
    </row>
    <row r="14" spans="1:18" s="12" customFormat="1">
      <c r="A14" s="218">
        <v>4</v>
      </c>
      <c r="B14" s="118" t="s">
        <v>676</v>
      </c>
      <c r="C14" s="255">
        <v>62545</v>
      </c>
      <c r="D14" s="255">
        <v>6439</v>
      </c>
      <c r="E14" s="255">
        <v>0</v>
      </c>
      <c r="F14" s="379">
        <v>69</v>
      </c>
      <c r="G14" s="379">
        <f t="shared" si="0"/>
        <v>69053</v>
      </c>
      <c r="H14" s="587">
        <v>53358</v>
      </c>
      <c r="I14" s="587">
        <v>6196</v>
      </c>
      <c r="J14" s="587">
        <v>0</v>
      </c>
      <c r="K14" s="587">
        <v>68</v>
      </c>
      <c r="L14" s="255">
        <f t="shared" si="1"/>
        <v>59622</v>
      </c>
      <c r="M14" s="587">
        <v>7843602</v>
      </c>
      <c r="N14" s="319">
        <v>910877</v>
      </c>
      <c r="O14" s="319">
        <v>0</v>
      </c>
      <c r="P14" s="587">
        <v>9953</v>
      </c>
      <c r="Q14" s="255">
        <f t="shared" si="2"/>
        <v>8764432</v>
      </c>
    </row>
    <row r="15" spans="1:18" s="12" customFormat="1">
      <c r="A15" s="218">
        <v>5</v>
      </c>
      <c r="B15" s="118" t="s">
        <v>677</v>
      </c>
      <c r="C15" s="255">
        <v>81552</v>
      </c>
      <c r="D15" s="255">
        <v>1860</v>
      </c>
      <c r="E15" s="255">
        <v>0</v>
      </c>
      <c r="F15" s="379">
        <v>0</v>
      </c>
      <c r="G15" s="379">
        <f t="shared" si="0"/>
        <v>83412</v>
      </c>
      <c r="H15" s="587">
        <v>64448</v>
      </c>
      <c r="I15" s="587">
        <v>1979</v>
      </c>
      <c r="J15" s="587">
        <v>0</v>
      </c>
      <c r="K15" s="587">
        <v>0</v>
      </c>
      <c r="L15" s="255">
        <f t="shared" si="1"/>
        <v>66427</v>
      </c>
      <c r="M15" s="587">
        <v>9602819</v>
      </c>
      <c r="N15" s="319">
        <v>294771</v>
      </c>
      <c r="O15" s="319">
        <v>0</v>
      </c>
      <c r="P15" s="587">
        <v>0</v>
      </c>
      <c r="Q15" s="255">
        <f t="shared" si="2"/>
        <v>9897590</v>
      </c>
    </row>
    <row r="16" spans="1:18" s="12" customFormat="1">
      <c r="A16" s="218">
        <v>6</v>
      </c>
      <c r="B16" s="118" t="s">
        <v>678</v>
      </c>
      <c r="C16" s="255">
        <v>23035</v>
      </c>
      <c r="D16" s="255">
        <v>0</v>
      </c>
      <c r="E16" s="255">
        <v>0</v>
      </c>
      <c r="F16" s="379">
        <v>0</v>
      </c>
      <c r="G16" s="379">
        <f t="shared" si="0"/>
        <v>23035</v>
      </c>
      <c r="H16" s="587">
        <v>18512</v>
      </c>
      <c r="I16" s="587">
        <v>0</v>
      </c>
      <c r="J16" s="587">
        <v>0</v>
      </c>
      <c r="K16" s="587">
        <v>0</v>
      </c>
      <c r="L16" s="255">
        <f t="shared" si="1"/>
        <v>18512</v>
      </c>
      <c r="M16" s="587">
        <v>2702731</v>
      </c>
      <c r="N16" s="319">
        <v>0</v>
      </c>
      <c r="O16" s="319">
        <v>0</v>
      </c>
      <c r="P16" s="587">
        <v>0</v>
      </c>
      <c r="Q16" s="255">
        <f t="shared" si="2"/>
        <v>2702731</v>
      </c>
    </row>
    <row r="17" spans="1:17" s="727" customFormat="1">
      <c r="A17" s="371">
        <v>7</v>
      </c>
      <c r="B17" s="763" t="s">
        <v>679</v>
      </c>
      <c r="C17" s="373">
        <v>70063</v>
      </c>
      <c r="D17" s="373">
        <v>6303</v>
      </c>
      <c r="E17" s="373">
        <v>0</v>
      </c>
      <c r="F17" s="494">
        <v>0</v>
      </c>
      <c r="G17" s="494">
        <f t="shared" si="0"/>
        <v>76366</v>
      </c>
      <c r="H17" s="588">
        <v>49823</v>
      </c>
      <c r="I17" s="588">
        <v>6475</v>
      </c>
      <c r="J17" s="587">
        <v>0</v>
      </c>
      <c r="K17" s="588">
        <v>0</v>
      </c>
      <c r="L17" s="373">
        <f t="shared" si="1"/>
        <v>56298</v>
      </c>
      <c r="M17" s="588">
        <v>7423588</v>
      </c>
      <c r="N17" s="589">
        <v>964859</v>
      </c>
      <c r="O17" s="319">
        <v>0</v>
      </c>
      <c r="P17" s="588">
        <v>0</v>
      </c>
      <c r="Q17" s="373">
        <f t="shared" si="2"/>
        <v>8388447</v>
      </c>
    </row>
    <row r="18" spans="1:17" s="12" customFormat="1">
      <c r="A18" s="218">
        <v>8</v>
      </c>
      <c r="B18" s="118" t="s">
        <v>680</v>
      </c>
      <c r="C18" s="255">
        <v>10635</v>
      </c>
      <c r="D18" s="255">
        <v>988</v>
      </c>
      <c r="E18" s="255">
        <v>0</v>
      </c>
      <c r="F18" s="379">
        <v>0</v>
      </c>
      <c r="G18" s="379">
        <f t="shared" si="0"/>
        <v>11623</v>
      </c>
      <c r="H18" s="587">
        <v>11451</v>
      </c>
      <c r="I18" s="587">
        <v>655</v>
      </c>
      <c r="J18" s="587">
        <v>0</v>
      </c>
      <c r="K18" s="587">
        <v>0</v>
      </c>
      <c r="L18" s="255">
        <f t="shared" si="1"/>
        <v>12106</v>
      </c>
      <c r="M18" s="587">
        <v>1729082</v>
      </c>
      <c r="N18" s="319">
        <v>98862</v>
      </c>
      <c r="O18" s="319">
        <v>0</v>
      </c>
      <c r="P18" s="587">
        <v>0</v>
      </c>
      <c r="Q18" s="255">
        <f t="shared" si="2"/>
        <v>1827944</v>
      </c>
    </row>
    <row r="19" spans="1:17" s="12" customFormat="1">
      <c r="A19" s="218">
        <v>9</v>
      </c>
      <c r="B19" s="118" t="s">
        <v>681</v>
      </c>
      <c r="C19" s="255">
        <v>43658</v>
      </c>
      <c r="D19" s="255">
        <v>5225</v>
      </c>
      <c r="E19" s="255">
        <v>0</v>
      </c>
      <c r="F19" s="379">
        <v>0</v>
      </c>
      <c r="G19" s="379">
        <f t="shared" si="0"/>
        <v>48883</v>
      </c>
      <c r="H19" s="587">
        <v>33729</v>
      </c>
      <c r="I19" s="587">
        <v>5725</v>
      </c>
      <c r="J19" s="587">
        <v>0</v>
      </c>
      <c r="K19" s="587">
        <v>0</v>
      </c>
      <c r="L19" s="255">
        <f t="shared" si="1"/>
        <v>39454</v>
      </c>
      <c r="M19" s="587">
        <v>5059372</v>
      </c>
      <c r="N19" s="319">
        <v>858668</v>
      </c>
      <c r="O19" s="319">
        <v>0</v>
      </c>
      <c r="P19" s="587">
        <v>0</v>
      </c>
      <c r="Q19" s="255">
        <f t="shared" si="2"/>
        <v>5918040</v>
      </c>
    </row>
    <row r="20" spans="1:17" s="12" customFormat="1">
      <c r="A20" s="218">
        <v>10</v>
      </c>
      <c r="B20" s="118" t="s">
        <v>682</v>
      </c>
      <c r="C20" s="255">
        <v>27138</v>
      </c>
      <c r="D20" s="255">
        <v>1049</v>
      </c>
      <c r="E20" s="255">
        <v>0</v>
      </c>
      <c r="F20" s="379">
        <v>0</v>
      </c>
      <c r="G20" s="379">
        <f t="shared" si="0"/>
        <v>28187</v>
      </c>
      <c r="H20" s="588">
        <v>23357</v>
      </c>
      <c r="I20" s="588">
        <v>535</v>
      </c>
      <c r="J20" s="587">
        <v>0</v>
      </c>
      <c r="K20" s="588">
        <v>0</v>
      </c>
      <c r="L20" s="373">
        <f t="shared" si="1"/>
        <v>23892</v>
      </c>
      <c r="M20" s="587">
        <v>3480216</v>
      </c>
      <c r="N20" s="319">
        <v>79757</v>
      </c>
      <c r="O20" s="319">
        <v>0</v>
      </c>
      <c r="P20" s="587">
        <v>0</v>
      </c>
      <c r="Q20" s="255">
        <f t="shared" si="2"/>
        <v>3559973</v>
      </c>
    </row>
    <row r="21" spans="1:17" s="727" customFormat="1">
      <c r="A21" s="371">
        <v>11</v>
      </c>
      <c r="B21" s="763" t="s">
        <v>683</v>
      </c>
      <c r="C21" s="373">
        <v>123448</v>
      </c>
      <c r="D21" s="373">
        <v>7933</v>
      </c>
      <c r="E21" s="373">
        <v>0</v>
      </c>
      <c r="F21" s="494">
        <v>0</v>
      </c>
      <c r="G21" s="494">
        <f t="shared" si="0"/>
        <v>131381</v>
      </c>
      <c r="H21" s="588">
        <v>96622</v>
      </c>
      <c r="I21" s="588">
        <v>7725</v>
      </c>
      <c r="J21" s="587">
        <v>0</v>
      </c>
      <c r="K21" s="588">
        <v>0</v>
      </c>
      <c r="L21" s="373">
        <f t="shared" si="1"/>
        <v>104347</v>
      </c>
      <c r="M21" s="588">
        <v>14493271</v>
      </c>
      <c r="N21" s="589">
        <v>1158755</v>
      </c>
      <c r="O21" s="319">
        <v>0</v>
      </c>
      <c r="P21" s="588">
        <v>0</v>
      </c>
      <c r="Q21" s="373">
        <f t="shared" si="2"/>
        <v>15652026</v>
      </c>
    </row>
    <row r="22" spans="1:17" s="12" customFormat="1">
      <c r="A22" s="218">
        <v>12</v>
      </c>
      <c r="B22" s="118" t="s">
        <v>684</v>
      </c>
      <c r="C22" s="255">
        <v>30985</v>
      </c>
      <c r="D22" s="255">
        <v>5098</v>
      </c>
      <c r="E22" s="255">
        <v>0</v>
      </c>
      <c r="F22" s="379">
        <v>0</v>
      </c>
      <c r="G22" s="379">
        <f t="shared" ref="G22:G40" si="3">C22+D22+E22+F22</f>
        <v>36083</v>
      </c>
      <c r="H22" s="587">
        <v>30248</v>
      </c>
      <c r="I22" s="587">
        <v>3384</v>
      </c>
      <c r="J22" s="587">
        <v>0</v>
      </c>
      <c r="K22" s="587">
        <v>0</v>
      </c>
      <c r="L22" s="255">
        <f t="shared" si="1"/>
        <v>33632</v>
      </c>
      <c r="M22" s="588">
        <v>4476752</v>
      </c>
      <c r="N22" s="589">
        <v>500804</v>
      </c>
      <c r="O22" s="319">
        <v>0</v>
      </c>
      <c r="P22" s="587">
        <v>0</v>
      </c>
      <c r="Q22" s="255">
        <f t="shared" si="2"/>
        <v>4977556</v>
      </c>
    </row>
    <row r="23" spans="1:17" s="727" customFormat="1">
      <c r="A23" s="371">
        <v>13</v>
      </c>
      <c r="B23" s="763" t="s">
        <v>685</v>
      </c>
      <c r="C23" s="373">
        <v>65725</v>
      </c>
      <c r="D23" s="373">
        <v>9965</v>
      </c>
      <c r="E23" s="373">
        <v>0</v>
      </c>
      <c r="F23" s="494">
        <v>193</v>
      </c>
      <c r="G23" s="494">
        <f t="shared" si="3"/>
        <v>75883</v>
      </c>
      <c r="H23" s="588">
        <v>59320</v>
      </c>
      <c r="I23" s="588">
        <v>5617</v>
      </c>
      <c r="J23" s="587">
        <v>0</v>
      </c>
      <c r="K23" s="588">
        <v>17</v>
      </c>
      <c r="L23" s="373">
        <f t="shared" si="1"/>
        <v>64954</v>
      </c>
      <c r="M23" s="588">
        <v>8957336</v>
      </c>
      <c r="N23" s="589">
        <v>848049</v>
      </c>
      <c r="O23" s="319">
        <v>0</v>
      </c>
      <c r="P23" s="588">
        <v>2608</v>
      </c>
      <c r="Q23" s="373">
        <f t="shared" si="2"/>
        <v>9807993</v>
      </c>
    </row>
    <row r="24" spans="1:17" s="12" customFormat="1">
      <c r="A24" s="218">
        <v>14</v>
      </c>
      <c r="B24" s="118" t="s">
        <v>686</v>
      </c>
      <c r="C24" s="255">
        <v>17072</v>
      </c>
      <c r="D24" s="255">
        <v>1895</v>
      </c>
      <c r="E24" s="255">
        <v>0</v>
      </c>
      <c r="F24" s="379">
        <v>0</v>
      </c>
      <c r="G24" s="379">
        <f t="shared" si="3"/>
        <v>18967</v>
      </c>
      <c r="H24" s="587">
        <v>13077</v>
      </c>
      <c r="I24" s="587">
        <v>2108</v>
      </c>
      <c r="J24" s="587">
        <v>0</v>
      </c>
      <c r="K24" s="587">
        <v>0</v>
      </c>
      <c r="L24" s="255">
        <f t="shared" si="1"/>
        <v>15185</v>
      </c>
      <c r="M24" s="588">
        <v>1883012</v>
      </c>
      <c r="N24" s="589">
        <v>303602</v>
      </c>
      <c r="O24" s="319">
        <v>0</v>
      </c>
      <c r="P24" s="587">
        <v>0</v>
      </c>
      <c r="Q24" s="255">
        <f t="shared" si="2"/>
        <v>2186614</v>
      </c>
    </row>
    <row r="25" spans="1:17" s="12" customFormat="1">
      <c r="A25" s="218">
        <v>15</v>
      </c>
      <c r="B25" s="118" t="s">
        <v>687</v>
      </c>
      <c r="C25" s="373">
        <v>78081</v>
      </c>
      <c r="D25" s="373">
        <v>850</v>
      </c>
      <c r="E25" s="373">
        <v>0</v>
      </c>
      <c r="F25" s="494">
        <v>0</v>
      </c>
      <c r="G25" s="379">
        <f t="shared" si="3"/>
        <v>78931</v>
      </c>
      <c r="H25" s="588">
        <v>73254</v>
      </c>
      <c r="I25" s="588">
        <v>763</v>
      </c>
      <c r="J25" s="587">
        <v>0</v>
      </c>
      <c r="K25" s="588">
        <v>0</v>
      </c>
      <c r="L25" s="373">
        <f t="shared" si="1"/>
        <v>74017</v>
      </c>
      <c r="M25" s="588">
        <v>10988219</v>
      </c>
      <c r="N25" s="589">
        <v>114403</v>
      </c>
      <c r="O25" s="319">
        <v>0</v>
      </c>
      <c r="P25" s="587">
        <v>0</v>
      </c>
      <c r="Q25" s="255">
        <f t="shared" si="2"/>
        <v>11102622</v>
      </c>
    </row>
    <row r="26" spans="1:17">
      <c r="A26" s="218">
        <v>16</v>
      </c>
      <c r="B26" s="226" t="s">
        <v>688</v>
      </c>
      <c r="C26" s="256">
        <v>40027</v>
      </c>
      <c r="D26" s="256">
        <v>1611</v>
      </c>
      <c r="E26" s="256">
        <v>0</v>
      </c>
      <c r="F26" s="374">
        <v>0</v>
      </c>
      <c r="G26" s="379">
        <f t="shared" si="3"/>
        <v>41638</v>
      </c>
      <c r="H26" s="589">
        <v>30123</v>
      </c>
      <c r="I26" s="589">
        <v>1749</v>
      </c>
      <c r="J26" s="587">
        <v>0</v>
      </c>
      <c r="K26" s="589">
        <v>0</v>
      </c>
      <c r="L26" s="255">
        <f t="shared" si="1"/>
        <v>31872</v>
      </c>
      <c r="M26" s="589">
        <v>4488225</v>
      </c>
      <c r="N26" s="589">
        <v>260663</v>
      </c>
      <c r="O26" s="319">
        <v>0</v>
      </c>
      <c r="P26" s="319">
        <v>0</v>
      </c>
      <c r="Q26" s="255">
        <f t="shared" si="2"/>
        <v>4748888</v>
      </c>
    </row>
    <row r="27" spans="1:17">
      <c r="A27" s="218">
        <v>17</v>
      </c>
      <c r="B27" s="226" t="s">
        <v>689</v>
      </c>
      <c r="C27" s="256">
        <v>49024</v>
      </c>
      <c r="D27" s="256">
        <v>7384</v>
      </c>
      <c r="E27" s="256">
        <v>0</v>
      </c>
      <c r="F27" s="374">
        <v>0</v>
      </c>
      <c r="G27" s="379">
        <f t="shared" si="3"/>
        <v>56408</v>
      </c>
      <c r="H27" s="589">
        <v>47053</v>
      </c>
      <c r="I27" s="589">
        <v>6047</v>
      </c>
      <c r="J27" s="587">
        <v>0</v>
      </c>
      <c r="K27" s="589">
        <v>0</v>
      </c>
      <c r="L27" s="255">
        <f t="shared" si="1"/>
        <v>53100</v>
      </c>
      <c r="M27" s="589">
        <v>6869701</v>
      </c>
      <c r="N27" s="589">
        <v>882880</v>
      </c>
      <c r="O27" s="319">
        <v>0</v>
      </c>
      <c r="P27" s="319">
        <v>0</v>
      </c>
      <c r="Q27" s="255">
        <f t="shared" si="2"/>
        <v>7752581</v>
      </c>
    </row>
    <row r="28" spans="1:17">
      <c r="A28" s="218">
        <v>18</v>
      </c>
      <c r="B28" s="226" t="s">
        <v>690</v>
      </c>
      <c r="C28" s="256">
        <v>71523</v>
      </c>
      <c r="D28" s="256">
        <v>7716</v>
      </c>
      <c r="E28" s="256">
        <v>0</v>
      </c>
      <c r="F28" s="374">
        <v>66</v>
      </c>
      <c r="G28" s="379">
        <f t="shared" si="3"/>
        <v>79305</v>
      </c>
      <c r="H28" s="319">
        <v>71806</v>
      </c>
      <c r="I28" s="319">
        <v>7314</v>
      </c>
      <c r="J28" s="587">
        <v>0</v>
      </c>
      <c r="K28" s="319">
        <v>47</v>
      </c>
      <c r="L28" s="255">
        <f t="shared" si="1"/>
        <v>79167</v>
      </c>
      <c r="M28" s="589">
        <v>10842851</v>
      </c>
      <c r="N28" s="589">
        <v>1104383</v>
      </c>
      <c r="O28" s="319">
        <v>0</v>
      </c>
      <c r="P28" s="319">
        <v>7025</v>
      </c>
      <c r="Q28" s="255">
        <f t="shared" si="2"/>
        <v>11954259</v>
      </c>
    </row>
    <row r="29" spans="1:17">
      <c r="A29" s="218">
        <v>19</v>
      </c>
      <c r="B29" s="226" t="s">
        <v>691</v>
      </c>
      <c r="C29" s="256">
        <v>55550</v>
      </c>
      <c r="D29" s="256">
        <v>3738</v>
      </c>
      <c r="E29" s="256">
        <v>0</v>
      </c>
      <c r="F29" s="374">
        <v>0</v>
      </c>
      <c r="G29" s="379">
        <f t="shared" si="3"/>
        <v>59288</v>
      </c>
      <c r="H29" s="319">
        <v>37213</v>
      </c>
      <c r="I29" s="319">
        <v>3816</v>
      </c>
      <c r="J29" s="587">
        <v>0</v>
      </c>
      <c r="K29" s="319">
        <v>0</v>
      </c>
      <c r="L29" s="255">
        <f t="shared" si="1"/>
        <v>41029</v>
      </c>
      <c r="M29" s="589">
        <v>5433062</v>
      </c>
      <c r="N29" s="589">
        <v>557112</v>
      </c>
      <c r="O29" s="319">
        <v>0</v>
      </c>
      <c r="P29" s="319">
        <v>0</v>
      </c>
      <c r="Q29" s="255">
        <f t="shared" si="2"/>
        <v>5990174</v>
      </c>
    </row>
    <row r="30" spans="1:17">
      <c r="A30" s="218">
        <v>20</v>
      </c>
      <c r="B30" s="226" t="s">
        <v>692</v>
      </c>
      <c r="C30" s="256">
        <v>60092</v>
      </c>
      <c r="D30" s="256">
        <v>1887</v>
      </c>
      <c r="E30" s="256">
        <v>0</v>
      </c>
      <c r="F30" s="374">
        <v>0</v>
      </c>
      <c r="G30" s="379">
        <f t="shared" si="3"/>
        <v>61979</v>
      </c>
      <c r="H30" s="319">
        <v>50315</v>
      </c>
      <c r="I30" s="319">
        <v>559</v>
      </c>
      <c r="J30" s="587">
        <v>0</v>
      </c>
      <c r="K30" s="319">
        <v>0</v>
      </c>
      <c r="L30" s="255">
        <f t="shared" si="1"/>
        <v>50874</v>
      </c>
      <c r="M30" s="589">
        <v>7597490</v>
      </c>
      <c r="N30" s="589">
        <v>84484</v>
      </c>
      <c r="O30" s="319">
        <v>0</v>
      </c>
      <c r="P30" s="319">
        <v>0</v>
      </c>
      <c r="Q30" s="255">
        <f t="shared" si="2"/>
        <v>7681974</v>
      </c>
    </row>
    <row r="31" spans="1:17">
      <c r="A31" s="218">
        <v>21</v>
      </c>
      <c r="B31" s="226" t="s">
        <v>693</v>
      </c>
      <c r="C31" s="256">
        <v>32450</v>
      </c>
      <c r="D31" s="256">
        <v>1177</v>
      </c>
      <c r="E31" s="256">
        <v>0</v>
      </c>
      <c r="F31" s="374">
        <v>0</v>
      </c>
      <c r="G31" s="379">
        <f t="shared" si="3"/>
        <v>33627</v>
      </c>
      <c r="H31" s="319">
        <v>24572</v>
      </c>
      <c r="I31" s="319">
        <v>797</v>
      </c>
      <c r="J31" s="587">
        <v>0</v>
      </c>
      <c r="K31" s="319">
        <v>0</v>
      </c>
      <c r="L31" s="255">
        <f t="shared" si="1"/>
        <v>25369</v>
      </c>
      <c r="M31" s="589">
        <v>3661235</v>
      </c>
      <c r="N31" s="589">
        <v>118746</v>
      </c>
      <c r="O31" s="319">
        <v>0</v>
      </c>
      <c r="P31" s="319">
        <v>0</v>
      </c>
      <c r="Q31" s="255">
        <f t="shared" si="2"/>
        <v>3779981</v>
      </c>
    </row>
    <row r="32" spans="1:17">
      <c r="A32" s="218">
        <v>22</v>
      </c>
      <c r="B32" s="226" t="s">
        <v>694</v>
      </c>
      <c r="C32" s="256">
        <v>123183</v>
      </c>
      <c r="D32" s="256">
        <v>8557</v>
      </c>
      <c r="E32" s="256">
        <v>0</v>
      </c>
      <c r="F32" s="374">
        <v>0</v>
      </c>
      <c r="G32" s="379">
        <f t="shared" si="3"/>
        <v>131740</v>
      </c>
      <c r="H32" s="319">
        <v>124447</v>
      </c>
      <c r="I32" s="319">
        <v>7289</v>
      </c>
      <c r="J32" s="587">
        <v>0</v>
      </c>
      <c r="K32" s="319">
        <v>0</v>
      </c>
      <c r="L32" s="255">
        <f t="shared" si="1"/>
        <v>131736</v>
      </c>
      <c r="M32" s="589">
        <v>18791539</v>
      </c>
      <c r="N32" s="589">
        <v>1100567</v>
      </c>
      <c r="O32" s="319">
        <v>0</v>
      </c>
      <c r="P32" s="319">
        <v>0</v>
      </c>
      <c r="Q32" s="255">
        <f t="shared" si="2"/>
        <v>19892106</v>
      </c>
    </row>
    <row r="33" spans="1:17">
      <c r="A33" s="218">
        <v>23</v>
      </c>
      <c r="B33" s="226" t="s">
        <v>695</v>
      </c>
      <c r="C33" s="256">
        <v>72129</v>
      </c>
      <c r="D33" s="256">
        <v>853</v>
      </c>
      <c r="E33" s="256">
        <v>0</v>
      </c>
      <c r="F33" s="374">
        <v>0</v>
      </c>
      <c r="G33" s="379">
        <f t="shared" si="3"/>
        <v>72982</v>
      </c>
      <c r="H33" s="589">
        <v>61335</v>
      </c>
      <c r="I33" s="589">
        <v>846</v>
      </c>
      <c r="J33" s="587">
        <v>0</v>
      </c>
      <c r="K33" s="589">
        <v>0</v>
      </c>
      <c r="L33" s="373">
        <f t="shared" si="1"/>
        <v>62181</v>
      </c>
      <c r="M33" s="589">
        <v>9077539</v>
      </c>
      <c r="N33" s="589">
        <v>125206</v>
      </c>
      <c r="O33" s="319">
        <v>0</v>
      </c>
      <c r="P33" s="319">
        <v>0</v>
      </c>
      <c r="Q33" s="255">
        <f t="shared" si="2"/>
        <v>9202745</v>
      </c>
    </row>
    <row r="34" spans="1:17">
      <c r="A34" s="218">
        <v>24</v>
      </c>
      <c r="B34" s="226" t="s">
        <v>696</v>
      </c>
      <c r="C34" s="256">
        <v>34738</v>
      </c>
      <c r="D34" s="256">
        <v>2259</v>
      </c>
      <c r="E34" s="256">
        <v>0</v>
      </c>
      <c r="F34" s="374">
        <v>0</v>
      </c>
      <c r="G34" s="379">
        <f t="shared" si="3"/>
        <v>36997</v>
      </c>
      <c r="H34" s="589">
        <v>31690</v>
      </c>
      <c r="I34" s="589">
        <v>2407</v>
      </c>
      <c r="J34" s="587">
        <v>0</v>
      </c>
      <c r="K34" s="589">
        <v>0</v>
      </c>
      <c r="L34" s="373">
        <f t="shared" si="1"/>
        <v>34097</v>
      </c>
      <c r="M34" s="589">
        <v>4785153</v>
      </c>
      <c r="N34" s="589">
        <v>363455</v>
      </c>
      <c r="O34" s="319">
        <v>0</v>
      </c>
      <c r="P34" s="319">
        <v>0</v>
      </c>
      <c r="Q34" s="255">
        <f t="shared" si="2"/>
        <v>5148608</v>
      </c>
    </row>
    <row r="35" spans="1:17">
      <c r="A35" s="218">
        <v>25</v>
      </c>
      <c r="B35" s="226" t="s">
        <v>697</v>
      </c>
      <c r="C35" s="384">
        <v>37317</v>
      </c>
      <c r="D35" s="384">
        <v>1031</v>
      </c>
      <c r="E35" s="384">
        <v>0</v>
      </c>
      <c r="F35" s="699">
        <v>0</v>
      </c>
      <c r="G35" s="379">
        <f t="shared" si="3"/>
        <v>38348</v>
      </c>
      <c r="H35" s="319">
        <v>32173</v>
      </c>
      <c r="I35" s="319">
        <v>1031</v>
      </c>
      <c r="J35" s="587">
        <v>0</v>
      </c>
      <c r="K35" s="319">
        <v>0</v>
      </c>
      <c r="L35" s="255">
        <f t="shared" si="1"/>
        <v>33204</v>
      </c>
      <c r="M35" s="589">
        <v>4665127</v>
      </c>
      <c r="N35" s="589">
        <v>149444</v>
      </c>
      <c r="O35" s="319">
        <v>0</v>
      </c>
      <c r="P35" s="319">
        <v>0</v>
      </c>
      <c r="Q35" s="255">
        <f t="shared" si="2"/>
        <v>4814571</v>
      </c>
    </row>
    <row r="36" spans="1:17" s="615" customFormat="1">
      <c r="A36" s="371">
        <v>26</v>
      </c>
      <c r="B36" s="397" t="s">
        <v>698</v>
      </c>
      <c r="C36" s="384">
        <v>50285</v>
      </c>
      <c r="D36" s="384">
        <v>9107</v>
      </c>
      <c r="E36" s="384">
        <v>0</v>
      </c>
      <c r="F36" s="699">
        <v>0</v>
      </c>
      <c r="G36" s="494">
        <f t="shared" si="3"/>
        <v>59392</v>
      </c>
      <c r="H36" s="589">
        <v>47413</v>
      </c>
      <c r="I36" s="589">
        <v>9284</v>
      </c>
      <c r="J36" s="587">
        <v>0</v>
      </c>
      <c r="K36" s="589">
        <v>0</v>
      </c>
      <c r="L36" s="373">
        <f t="shared" si="1"/>
        <v>56697</v>
      </c>
      <c r="M36" s="589">
        <v>7112064</v>
      </c>
      <c r="N36" s="589">
        <v>1392554</v>
      </c>
      <c r="O36" s="319">
        <v>0</v>
      </c>
      <c r="P36" s="589">
        <v>0</v>
      </c>
      <c r="Q36" s="373">
        <f t="shared" si="2"/>
        <v>8504618</v>
      </c>
    </row>
    <row r="37" spans="1:17">
      <c r="A37" s="218">
        <v>27</v>
      </c>
      <c r="B37" s="226" t="s">
        <v>699</v>
      </c>
      <c r="C37" s="256">
        <v>43570</v>
      </c>
      <c r="D37" s="256">
        <v>655</v>
      </c>
      <c r="E37" s="256">
        <v>0</v>
      </c>
      <c r="F37" s="374">
        <v>0</v>
      </c>
      <c r="G37" s="379">
        <f t="shared" si="3"/>
        <v>44225</v>
      </c>
      <c r="H37" s="319">
        <v>31793</v>
      </c>
      <c r="I37" s="319">
        <v>668</v>
      </c>
      <c r="J37" s="587">
        <v>0</v>
      </c>
      <c r="K37" s="319">
        <v>0</v>
      </c>
      <c r="L37" s="255">
        <f t="shared" si="1"/>
        <v>32461</v>
      </c>
      <c r="M37" s="589">
        <v>4673631</v>
      </c>
      <c r="N37" s="589">
        <v>98183</v>
      </c>
      <c r="O37" s="319">
        <v>0</v>
      </c>
      <c r="P37" s="319">
        <v>0</v>
      </c>
      <c r="Q37" s="255">
        <f t="shared" si="2"/>
        <v>4771814</v>
      </c>
    </row>
    <row r="38" spans="1:17">
      <c r="A38" s="218">
        <v>28</v>
      </c>
      <c r="B38" s="226" t="s">
        <v>700</v>
      </c>
      <c r="C38" s="256">
        <v>36962</v>
      </c>
      <c r="D38" s="256">
        <v>1914</v>
      </c>
      <c r="E38" s="256">
        <v>0</v>
      </c>
      <c r="F38" s="374">
        <v>0</v>
      </c>
      <c r="G38" s="379">
        <f t="shared" si="3"/>
        <v>38876</v>
      </c>
      <c r="H38" s="319">
        <v>33796</v>
      </c>
      <c r="I38" s="319">
        <v>1973</v>
      </c>
      <c r="J38" s="587">
        <v>0</v>
      </c>
      <c r="K38" s="319">
        <v>0</v>
      </c>
      <c r="L38" s="255">
        <f t="shared" si="1"/>
        <v>35769</v>
      </c>
      <c r="M38" s="589">
        <v>5035668</v>
      </c>
      <c r="N38" s="589">
        <v>293939</v>
      </c>
      <c r="O38" s="319">
        <v>0</v>
      </c>
      <c r="P38" s="319">
        <v>0</v>
      </c>
      <c r="Q38" s="255">
        <f t="shared" si="2"/>
        <v>5329607</v>
      </c>
    </row>
    <row r="39" spans="1:17">
      <c r="A39" s="218">
        <v>29</v>
      </c>
      <c r="B39" s="226" t="s">
        <v>701</v>
      </c>
      <c r="C39" s="256">
        <v>25230</v>
      </c>
      <c r="D39" s="256">
        <v>819</v>
      </c>
      <c r="E39" s="256">
        <v>0</v>
      </c>
      <c r="F39" s="374">
        <v>0</v>
      </c>
      <c r="G39" s="379">
        <f t="shared" si="3"/>
        <v>26049</v>
      </c>
      <c r="H39" s="319">
        <v>22538</v>
      </c>
      <c r="I39" s="319">
        <v>686</v>
      </c>
      <c r="J39" s="587">
        <v>0</v>
      </c>
      <c r="K39" s="319">
        <v>0</v>
      </c>
      <c r="L39" s="255">
        <f t="shared" si="1"/>
        <v>23224</v>
      </c>
      <c r="M39" s="589">
        <v>3290580</v>
      </c>
      <c r="N39" s="589">
        <v>100073</v>
      </c>
      <c r="O39" s="319">
        <v>0</v>
      </c>
      <c r="P39" s="319">
        <v>0</v>
      </c>
      <c r="Q39" s="255">
        <f t="shared" si="2"/>
        <v>3390653</v>
      </c>
    </row>
    <row r="40" spans="1:17">
      <c r="A40" s="218">
        <v>30</v>
      </c>
      <c r="B40" s="226" t="s">
        <v>702</v>
      </c>
      <c r="C40" s="256">
        <v>72592</v>
      </c>
      <c r="D40" s="256">
        <v>8245</v>
      </c>
      <c r="E40" s="256">
        <v>0</v>
      </c>
      <c r="F40" s="374">
        <v>0</v>
      </c>
      <c r="G40" s="379">
        <f t="shared" si="3"/>
        <v>80837</v>
      </c>
      <c r="H40" s="319">
        <v>62613</v>
      </c>
      <c r="I40" s="319">
        <v>8906</v>
      </c>
      <c r="J40" s="587">
        <v>0</v>
      </c>
      <c r="K40" s="319">
        <v>0</v>
      </c>
      <c r="L40" s="255">
        <f t="shared" si="1"/>
        <v>71519</v>
      </c>
      <c r="M40" s="589">
        <v>9391930</v>
      </c>
      <c r="N40" s="589">
        <v>1335885</v>
      </c>
      <c r="O40" s="319">
        <v>0</v>
      </c>
      <c r="P40" s="319">
        <v>0</v>
      </c>
      <c r="Q40" s="255">
        <f t="shared" si="2"/>
        <v>10727815</v>
      </c>
    </row>
    <row r="41" spans="1:17">
      <c r="A41" s="383"/>
      <c r="B41" s="359" t="s">
        <v>703</v>
      </c>
      <c r="C41" s="355">
        <f>SUM(C11:C40)</f>
        <v>1624735</v>
      </c>
      <c r="D41" s="355">
        <f>SUM(D11:D40)</f>
        <v>129311</v>
      </c>
      <c r="E41" s="355">
        <f>SUM(E11:E40)</f>
        <v>0</v>
      </c>
      <c r="F41" s="366">
        <f>SUM(F11:F40)</f>
        <v>414</v>
      </c>
      <c r="G41" s="366">
        <f>SUM(G11:G40)</f>
        <v>1754460</v>
      </c>
      <c r="H41" s="355">
        <f t="shared" ref="H41:Q41" si="4">SUM(H11:H40)</f>
        <v>1401450</v>
      </c>
      <c r="I41" s="355">
        <f t="shared" si="4"/>
        <v>114515</v>
      </c>
      <c r="J41" s="355">
        <f t="shared" si="4"/>
        <v>0</v>
      </c>
      <c r="K41" s="355">
        <f t="shared" si="4"/>
        <v>204</v>
      </c>
      <c r="L41" s="355">
        <f t="shared" si="4"/>
        <v>1516169</v>
      </c>
      <c r="M41" s="355">
        <f t="shared" si="4"/>
        <v>209284152</v>
      </c>
      <c r="N41" s="355">
        <f t="shared" si="4"/>
        <v>17115700</v>
      </c>
      <c r="O41" s="355">
        <f t="shared" si="4"/>
        <v>0</v>
      </c>
      <c r="P41" s="355">
        <f t="shared" si="4"/>
        <v>30493</v>
      </c>
      <c r="Q41" s="355">
        <f t="shared" si="4"/>
        <v>226430345</v>
      </c>
    </row>
    <row r="42" spans="1:17">
      <c r="A42" s="58"/>
      <c r="B42" s="18"/>
      <c r="C42" s="18"/>
      <c r="D42" s="18"/>
      <c r="E42" s="18"/>
      <c r="F42" s="18"/>
      <c r="G42" s="18"/>
      <c r="H42" s="18"/>
      <c r="I42" s="18"/>
      <c r="J42" s="18"/>
      <c r="K42" s="18"/>
      <c r="L42" s="18"/>
      <c r="M42" s="18"/>
      <c r="N42" s="18"/>
      <c r="O42" s="18"/>
      <c r="P42" s="18"/>
      <c r="Q42" s="18"/>
    </row>
    <row r="43" spans="1:17">
      <c r="A43" s="8" t="s">
        <v>7</v>
      </c>
      <c r="B43"/>
      <c r="C43"/>
      <c r="D43"/>
    </row>
    <row r="44" spans="1:17">
      <c r="A44" t="s">
        <v>8</v>
      </c>
      <c r="B44"/>
      <c r="C44"/>
      <c r="D44"/>
    </row>
    <row r="45" spans="1:17">
      <c r="A45" t="s">
        <v>9</v>
      </c>
      <c r="B45"/>
      <c r="C45"/>
      <c r="D45"/>
      <c r="I45" s="9"/>
      <c r="J45" s="9"/>
      <c r="K45" s="9"/>
      <c r="L45" s="9"/>
      <c r="Q45" s="670"/>
    </row>
    <row r="46" spans="1:17" customFormat="1">
      <c r="A46" s="13" t="s">
        <v>449</v>
      </c>
      <c r="J46" s="9"/>
      <c r="K46" s="9"/>
      <c r="L46" s="9"/>
    </row>
    <row r="47" spans="1:17" customFormat="1">
      <c r="C47" s="13" t="s">
        <v>451</v>
      </c>
      <c r="E47" s="10"/>
      <c r="F47" s="10"/>
      <c r="G47" s="10"/>
      <c r="H47" s="10"/>
      <c r="I47" s="10"/>
      <c r="J47" s="10"/>
      <c r="K47" s="10"/>
      <c r="L47" s="10"/>
      <c r="M47" s="10"/>
    </row>
    <row r="49" spans="1:18">
      <c r="A49" s="12" t="s">
        <v>11</v>
      </c>
      <c r="B49" s="12"/>
      <c r="C49" s="12"/>
      <c r="D49" s="12"/>
      <c r="E49" s="12"/>
      <c r="F49" s="12"/>
      <c r="G49" s="12"/>
      <c r="I49" s="12"/>
      <c r="O49" s="955" t="s">
        <v>12</v>
      </c>
      <c r="P49" s="955"/>
      <c r="Q49" s="956"/>
    </row>
    <row r="50" spans="1:18" ht="12.75" customHeight="1">
      <c r="A50" s="955" t="s">
        <v>13</v>
      </c>
      <c r="B50" s="955"/>
      <c r="C50" s="955"/>
      <c r="D50" s="955"/>
      <c r="E50" s="955"/>
      <c r="F50" s="955"/>
      <c r="G50" s="955"/>
      <c r="H50" s="955"/>
      <c r="I50" s="955"/>
      <c r="J50" s="955"/>
      <c r="K50" s="955"/>
      <c r="L50" s="955"/>
      <c r="M50" s="955"/>
      <c r="N50" s="955"/>
      <c r="O50" s="955"/>
      <c r="P50" s="955"/>
      <c r="Q50" s="955"/>
    </row>
    <row r="51" spans="1:18">
      <c r="A51" s="955" t="s">
        <v>90</v>
      </c>
      <c r="B51" s="955"/>
      <c r="C51" s="955"/>
      <c r="D51" s="955"/>
      <c r="E51" s="955"/>
      <c r="F51" s="955"/>
      <c r="G51" s="955"/>
      <c r="H51" s="955"/>
      <c r="I51" s="955"/>
      <c r="J51" s="955"/>
      <c r="K51" s="955"/>
      <c r="L51" s="955"/>
      <c r="M51" s="955"/>
      <c r="N51" s="955"/>
      <c r="O51" s="955"/>
      <c r="P51" s="955"/>
      <c r="Q51" s="955"/>
      <c r="R51" s="955"/>
    </row>
    <row r="52" spans="1:18">
      <c r="A52" s="12"/>
      <c r="B52" s="12"/>
      <c r="C52" s="12"/>
      <c r="D52" s="12"/>
      <c r="E52" s="12"/>
      <c r="F52" s="12"/>
      <c r="N52" s="942" t="s">
        <v>82</v>
      </c>
      <c r="O52" s="942"/>
      <c r="P52" s="942"/>
      <c r="Q52" s="942"/>
    </row>
    <row r="53" spans="1:18">
      <c r="A53" s="1137"/>
      <c r="B53" s="1137"/>
      <c r="C53" s="1137"/>
      <c r="D53" s="1137"/>
      <c r="E53" s="1137"/>
      <c r="F53" s="1137"/>
      <c r="G53" s="1137"/>
      <c r="H53" s="1137"/>
      <c r="I53" s="1137"/>
      <c r="J53" s="1137"/>
      <c r="K53" s="1137"/>
      <c r="L53" s="1137"/>
    </row>
  </sheetData>
  <mergeCells count="15">
    <mergeCell ref="A2:Q2"/>
    <mergeCell ref="A53:L53"/>
    <mergeCell ref="O1:Q1"/>
    <mergeCell ref="M8:Q8"/>
    <mergeCell ref="A50:Q50"/>
    <mergeCell ref="A8:A9"/>
    <mergeCell ref="B8:B9"/>
    <mergeCell ref="N7:R7"/>
    <mergeCell ref="C8:G8"/>
    <mergeCell ref="N52:Q52"/>
    <mergeCell ref="H8:L8"/>
    <mergeCell ref="O49:Q49"/>
    <mergeCell ref="A51:R51"/>
    <mergeCell ref="A5:Q5"/>
    <mergeCell ref="A3:Q3"/>
  </mergeCells>
  <phoneticPr fontId="0" type="noConversion"/>
  <printOptions horizontalCentered="1"/>
  <pageMargins left="0.70866141732283472" right="0.70866141732283472" top="0.23622047244094491" bottom="0" header="0.31496062992125984" footer="0.31496062992125984"/>
  <pageSetup paperSize="9" scale="72" orientation="landscape" r:id="rId1"/>
  <drawing r:id="rId2"/>
</worksheet>
</file>

<file path=xl/worksheets/sheet13.xml><?xml version="1.0" encoding="utf-8"?>
<worksheet xmlns="http://schemas.openxmlformats.org/spreadsheetml/2006/main" xmlns:r="http://schemas.openxmlformats.org/officeDocument/2006/relationships">
  <sheetPr>
    <tabColor rgb="FF00B050"/>
    <pageSetUpPr fitToPage="1"/>
  </sheetPr>
  <dimension ref="A1:G55"/>
  <sheetViews>
    <sheetView zoomScaleSheetLayoutView="90" workbookViewId="0">
      <selection activeCell="G7" sqref="G7"/>
    </sheetView>
  </sheetViews>
  <sheetFormatPr defaultColWidth="9.140625" defaultRowHeight="12.75"/>
  <cols>
    <col min="1" max="1" width="7.42578125" style="606" customWidth="1"/>
    <col min="2" max="2" width="21.7109375" style="606" customWidth="1"/>
    <col min="3" max="3" width="20.140625" style="606" customWidth="1"/>
    <col min="4" max="4" width="21" style="606" customWidth="1"/>
    <col min="5" max="5" width="22.85546875" style="606" customWidth="1"/>
    <col min="6" max="6" width="25.5703125" style="606" customWidth="1"/>
    <col min="7" max="7" width="24.42578125" style="606" customWidth="1"/>
    <col min="8" max="16384" width="9.140625" style="606"/>
  </cols>
  <sheetData>
    <row r="1" spans="1:7" customFormat="1">
      <c r="E1" s="28"/>
      <c r="F1" s="28"/>
      <c r="G1" s="607" t="s">
        <v>799</v>
      </c>
    </row>
    <row r="2" spans="1:7" customFormat="1" ht="15">
      <c r="A2" s="1135" t="s">
        <v>0</v>
      </c>
      <c r="B2" s="1135"/>
      <c r="C2" s="1135"/>
      <c r="D2" s="1135"/>
      <c r="E2" s="1135"/>
      <c r="F2" s="1135"/>
      <c r="G2" s="1135"/>
    </row>
    <row r="3" spans="1:7" customFormat="1" ht="20.25">
      <c r="A3" s="1006" t="s">
        <v>899</v>
      </c>
      <c r="B3" s="1006"/>
      <c r="C3" s="1006"/>
      <c r="D3" s="1006"/>
      <c r="E3" s="1006"/>
      <c r="F3" s="1006"/>
      <c r="G3" s="1006"/>
    </row>
    <row r="4" spans="1:7" customFormat="1" ht="14.25" customHeight="1"/>
    <row r="5" spans="1:7" ht="13.5" customHeight="1">
      <c r="A5" s="1136" t="s">
        <v>800</v>
      </c>
      <c r="B5" s="1136"/>
      <c r="C5" s="1136"/>
      <c r="D5" s="1136"/>
      <c r="E5" s="1136"/>
      <c r="F5" s="1136"/>
      <c r="G5" s="1136"/>
    </row>
    <row r="6" spans="1:7" ht="13.5" customHeight="1">
      <c r="A6" s="600"/>
      <c r="B6" s="600"/>
      <c r="C6" s="600"/>
      <c r="D6" s="600"/>
      <c r="E6" s="600"/>
      <c r="F6" s="600"/>
      <c r="G6" s="600"/>
    </row>
    <row r="7" spans="1:7" ht="0.75" customHeight="1"/>
    <row r="8" spans="1:7">
      <c r="A8" s="942" t="s">
        <v>722</v>
      </c>
      <c r="B8" s="942"/>
      <c r="C8" s="599"/>
      <c r="G8" s="88" t="s">
        <v>915</v>
      </c>
    </row>
    <row r="9" spans="1:7" s="615" customFormat="1">
      <c r="A9" s="616"/>
      <c r="B9" s="616"/>
      <c r="C9" s="617"/>
      <c r="D9" s="617"/>
      <c r="E9" s="617"/>
      <c r="F9" s="617"/>
      <c r="G9" s="617"/>
    </row>
    <row r="10" spans="1:7" ht="51.75" customHeight="1">
      <c r="A10" s="406" t="s">
        <v>2</v>
      </c>
      <c r="B10" s="406" t="s">
        <v>3</v>
      </c>
      <c r="C10" s="595" t="s">
        <v>801</v>
      </c>
      <c r="D10" s="595" t="s">
        <v>802</v>
      </c>
      <c r="E10" s="406" t="s">
        <v>803</v>
      </c>
      <c r="F10" s="595" t="s">
        <v>804</v>
      </c>
      <c r="G10" s="595" t="s">
        <v>805</v>
      </c>
    </row>
    <row r="11" spans="1:7">
      <c r="A11" s="595">
        <v>1</v>
      </c>
      <c r="B11" s="595">
        <v>2</v>
      </c>
      <c r="C11" s="595">
        <v>3</v>
      </c>
      <c r="D11" s="595">
        <v>4</v>
      </c>
      <c r="E11" s="595">
        <v>5</v>
      </c>
      <c r="F11" s="595">
        <v>6</v>
      </c>
      <c r="G11" s="595">
        <v>7</v>
      </c>
    </row>
    <row r="12" spans="1:7">
      <c r="A12" s="308">
        <v>1</v>
      </c>
      <c r="B12" s="118" t="s">
        <v>673</v>
      </c>
      <c r="C12" s="587">
        <v>123894</v>
      </c>
      <c r="D12" s="255">
        <v>108583</v>
      </c>
      <c r="E12" s="255">
        <v>11542</v>
      </c>
      <c r="F12" s="255">
        <v>2471</v>
      </c>
      <c r="G12" s="368"/>
    </row>
    <row r="13" spans="1:7">
      <c r="A13" s="308">
        <v>2</v>
      </c>
      <c r="B13" s="118" t="s">
        <v>674</v>
      </c>
      <c r="C13" s="587">
        <v>262113</v>
      </c>
      <c r="D13" s="255">
        <v>232538</v>
      </c>
      <c r="E13" s="255">
        <v>27694</v>
      </c>
      <c r="F13" s="255">
        <v>9226</v>
      </c>
      <c r="G13" s="368"/>
    </row>
    <row r="14" spans="1:7">
      <c r="A14" s="308">
        <v>3</v>
      </c>
      <c r="B14" s="118" t="s">
        <v>675</v>
      </c>
      <c r="C14" s="587">
        <v>142895</v>
      </c>
      <c r="D14" s="255">
        <v>128229</v>
      </c>
      <c r="E14" s="255">
        <v>13435</v>
      </c>
      <c r="F14" s="255">
        <v>3846</v>
      </c>
      <c r="G14" s="368"/>
    </row>
    <row r="15" spans="1:7">
      <c r="A15" s="308">
        <v>4</v>
      </c>
      <c r="B15" s="118" t="s">
        <v>676</v>
      </c>
      <c r="C15" s="587">
        <v>168352</v>
      </c>
      <c r="D15" s="255">
        <v>167768</v>
      </c>
      <c r="E15" s="255">
        <v>2276</v>
      </c>
      <c r="F15" s="255">
        <v>1166</v>
      </c>
      <c r="G15" s="368"/>
    </row>
    <row r="16" spans="1:7">
      <c r="A16" s="308">
        <v>5</v>
      </c>
      <c r="B16" s="118" t="s">
        <v>677</v>
      </c>
      <c r="C16" s="587">
        <v>203971</v>
      </c>
      <c r="D16" s="255">
        <v>177819</v>
      </c>
      <c r="E16" s="255">
        <v>20051</v>
      </c>
      <c r="F16" s="255">
        <v>8835</v>
      </c>
      <c r="G16" s="368"/>
    </row>
    <row r="17" spans="1:7">
      <c r="A17" s="308">
        <v>6</v>
      </c>
      <c r="B17" s="118" t="s">
        <v>678</v>
      </c>
      <c r="C17" s="587">
        <v>56720</v>
      </c>
      <c r="D17" s="255">
        <v>52365</v>
      </c>
      <c r="E17" s="255">
        <v>4015</v>
      </c>
      <c r="F17" s="255">
        <v>2558</v>
      </c>
      <c r="G17" s="368"/>
    </row>
    <row r="18" spans="1:7">
      <c r="A18" s="308">
        <v>7</v>
      </c>
      <c r="B18" s="118" t="s">
        <v>679</v>
      </c>
      <c r="C18" s="587">
        <v>182006</v>
      </c>
      <c r="D18" s="255">
        <v>168152</v>
      </c>
      <c r="E18" s="255">
        <v>12913</v>
      </c>
      <c r="F18" s="255">
        <v>6862</v>
      </c>
      <c r="G18" s="368"/>
    </row>
    <row r="19" spans="1:7">
      <c r="A19" s="308">
        <v>8</v>
      </c>
      <c r="B19" s="118" t="s">
        <v>680</v>
      </c>
      <c r="C19" s="587">
        <v>31654</v>
      </c>
      <c r="D19" s="255">
        <v>32167</v>
      </c>
      <c r="E19" s="255">
        <v>2256</v>
      </c>
      <c r="F19" s="255">
        <v>635</v>
      </c>
      <c r="G19" s="368"/>
    </row>
    <row r="20" spans="1:7">
      <c r="A20" s="308">
        <v>9</v>
      </c>
      <c r="B20" s="118" t="s">
        <v>681</v>
      </c>
      <c r="C20" s="587">
        <v>122630</v>
      </c>
      <c r="D20" s="255">
        <v>110681</v>
      </c>
      <c r="E20" s="255">
        <v>10267</v>
      </c>
      <c r="F20" s="255">
        <v>2920</v>
      </c>
      <c r="G20" s="368"/>
    </row>
    <row r="21" spans="1:7">
      <c r="A21" s="308">
        <v>10</v>
      </c>
      <c r="B21" s="118" t="s">
        <v>682</v>
      </c>
      <c r="C21" s="587">
        <v>79020</v>
      </c>
      <c r="D21" s="255">
        <v>75667</v>
      </c>
      <c r="E21" s="255">
        <v>4341</v>
      </c>
      <c r="F21" s="255">
        <v>2341</v>
      </c>
      <c r="G21" s="368"/>
    </row>
    <row r="22" spans="1:7">
      <c r="A22" s="308">
        <v>11</v>
      </c>
      <c r="B22" s="118" t="s">
        <v>683</v>
      </c>
      <c r="C22" s="587">
        <v>328338</v>
      </c>
      <c r="D22" s="255">
        <v>312510</v>
      </c>
      <c r="E22" s="255">
        <v>15177</v>
      </c>
      <c r="F22" s="255">
        <v>7488</v>
      </c>
      <c r="G22" s="368"/>
    </row>
    <row r="23" spans="1:7">
      <c r="A23" s="308">
        <v>12</v>
      </c>
      <c r="B23" s="118" t="s">
        <v>684</v>
      </c>
      <c r="C23" s="587">
        <v>84786</v>
      </c>
      <c r="D23" s="255">
        <v>80324</v>
      </c>
      <c r="E23" s="255">
        <v>2962</v>
      </c>
      <c r="F23" s="255">
        <v>1735</v>
      </c>
      <c r="G23" s="368"/>
    </row>
    <row r="24" spans="1:7">
      <c r="A24" s="308">
        <v>13</v>
      </c>
      <c r="B24" s="118" t="s">
        <v>685</v>
      </c>
      <c r="C24" s="587">
        <v>201519</v>
      </c>
      <c r="D24" s="255">
        <v>151978</v>
      </c>
      <c r="E24" s="255">
        <v>27849</v>
      </c>
      <c r="F24" s="255">
        <v>12179</v>
      </c>
      <c r="G24" s="368"/>
    </row>
    <row r="25" spans="1:7">
      <c r="A25" s="308">
        <v>14</v>
      </c>
      <c r="B25" s="118" t="s">
        <v>686</v>
      </c>
      <c r="C25" s="587">
        <v>45669</v>
      </c>
      <c r="D25" s="255">
        <v>43200</v>
      </c>
      <c r="E25" s="255">
        <v>2149</v>
      </c>
      <c r="F25" s="255">
        <v>671</v>
      </c>
      <c r="G25" s="368"/>
    </row>
    <row r="26" spans="1:7">
      <c r="A26" s="308">
        <v>15</v>
      </c>
      <c r="B26" s="118" t="s">
        <v>687</v>
      </c>
      <c r="C26" s="587">
        <v>195733</v>
      </c>
      <c r="D26" s="255">
        <v>172519</v>
      </c>
      <c r="E26" s="255">
        <v>19604</v>
      </c>
      <c r="F26" s="255">
        <v>9554</v>
      </c>
      <c r="G26" s="368"/>
    </row>
    <row r="27" spans="1:7">
      <c r="A27" s="308">
        <v>16</v>
      </c>
      <c r="B27" s="226" t="s">
        <v>688</v>
      </c>
      <c r="C27" s="319">
        <v>117518</v>
      </c>
      <c r="D27" s="848">
        <v>99507</v>
      </c>
      <c r="E27" s="255">
        <v>14476</v>
      </c>
      <c r="F27" s="848">
        <v>4923</v>
      </c>
      <c r="G27" s="368"/>
    </row>
    <row r="28" spans="1:7">
      <c r="A28" s="308">
        <v>17</v>
      </c>
      <c r="B28" s="226" t="s">
        <v>689</v>
      </c>
      <c r="C28" s="319">
        <v>142208</v>
      </c>
      <c r="D28" s="256">
        <v>110810</v>
      </c>
      <c r="E28" s="255">
        <v>21157</v>
      </c>
      <c r="F28" s="255">
        <v>9016</v>
      </c>
      <c r="G28" s="368"/>
    </row>
    <row r="29" spans="1:7">
      <c r="A29" s="308">
        <v>18</v>
      </c>
      <c r="B29" s="226" t="s">
        <v>690</v>
      </c>
      <c r="C29" s="319">
        <v>222510</v>
      </c>
      <c r="D29" s="256">
        <v>186835</v>
      </c>
      <c r="E29" s="255">
        <v>29925</v>
      </c>
      <c r="F29" s="255">
        <v>7660</v>
      </c>
      <c r="G29" s="368"/>
    </row>
    <row r="30" spans="1:7">
      <c r="A30" s="308">
        <v>19</v>
      </c>
      <c r="B30" s="226" t="s">
        <v>691</v>
      </c>
      <c r="C30" s="319">
        <v>142835</v>
      </c>
      <c r="D30" s="256">
        <v>130806</v>
      </c>
      <c r="E30" s="255">
        <v>11815</v>
      </c>
      <c r="F30" s="255">
        <v>3320</v>
      </c>
      <c r="G30" s="368"/>
    </row>
    <row r="31" spans="1:7">
      <c r="A31" s="308">
        <v>20</v>
      </c>
      <c r="B31" s="226" t="s">
        <v>692</v>
      </c>
      <c r="C31" s="319">
        <v>193029</v>
      </c>
      <c r="D31" s="256">
        <v>175951</v>
      </c>
      <c r="E31" s="255">
        <v>15667</v>
      </c>
      <c r="F31" s="255">
        <v>7938</v>
      </c>
      <c r="G31" s="368"/>
    </row>
    <row r="32" spans="1:7">
      <c r="A32" s="308">
        <v>21</v>
      </c>
      <c r="B32" s="226" t="s">
        <v>693</v>
      </c>
      <c r="C32" s="319">
        <v>111329</v>
      </c>
      <c r="D32" s="256">
        <v>90731</v>
      </c>
      <c r="E32" s="255">
        <v>14026</v>
      </c>
      <c r="F32" s="255">
        <v>3828</v>
      </c>
      <c r="G32" s="368"/>
    </row>
    <row r="33" spans="1:7">
      <c r="A33" s="308">
        <v>22</v>
      </c>
      <c r="B33" s="226" t="s">
        <v>694</v>
      </c>
      <c r="C33" s="319">
        <v>334200</v>
      </c>
      <c r="D33" s="256">
        <v>317864</v>
      </c>
      <c r="E33" s="255">
        <v>16008</v>
      </c>
      <c r="F33" s="255">
        <v>7327</v>
      </c>
      <c r="G33" s="368"/>
    </row>
    <row r="34" spans="1:7">
      <c r="A34" s="308">
        <v>23</v>
      </c>
      <c r="B34" s="226" t="s">
        <v>695</v>
      </c>
      <c r="C34" s="319">
        <v>203428</v>
      </c>
      <c r="D34" s="256">
        <v>162918</v>
      </c>
      <c r="E34" s="255">
        <v>31606</v>
      </c>
      <c r="F34" s="255">
        <v>14282</v>
      </c>
      <c r="G34" s="368"/>
    </row>
    <row r="35" spans="1:7">
      <c r="A35" s="308">
        <v>24</v>
      </c>
      <c r="B35" s="226" t="s">
        <v>696</v>
      </c>
      <c r="C35" s="319">
        <v>90562</v>
      </c>
      <c r="D35" s="256">
        <v>84970</v>
      </c>
      <c r="E35" s="255">
        <v>4987</v>
      </c>
      <c r="F35" s="255">
        <v>1604</v>
      </c>
      <c r="G35" s="368"/>
    </row>
    <row r="36" spans="1:7">
      <c r="A36" s="308">
        <v>25</v>
      </c>
      <c r="B36" s="226" t="s">
        <v>697</v>
      </c>
      <c r="C36" s="319">
        <v>90806</v>
      </c>
      <c r="D36" s="256">
        <v>85998</v>
      </c>
      <c r="E36" s="255">
        <v>6918</v>
      </c>
      <c r="F36" s="255">
        <v>1826</v>
      </c>
      <c r="G36" s="368"/>
    </row>
    <row r="37" spans="1:7">
      <c r="A37" s="308">
        <v>26</v>
      </c>
      <c r="B37" s="226" t="s">
        <v>698</v>
      </c>
      <c r="C37" s="319">
        <v>142674</v>
      </c>
      <c r="D37" s="256">
        <v>135675</v>
      </c>
      <c r="E37" s="255">
        <v>4891</v>
      </c>
      <c r="F37" s="255">
        <v>1753</v>
      </c>
      <c r="G37" s="368"/>
    </row>
    <row r="38" spans="1:7">
      <c r="A38" s="308">
        <v>27</v>
      </c>
      <c r="B38" s="226" t="s">
        <v>699</v>
      </c>
      <c r="C38" s="319">
        <v>133767</v>
      </c>
      <c r="D38" s="256">
        <v>106425</v>
      </c>
      <c r="E38" s="255">
        <v>21607</v>
      </c>
      <c r="F38" s="255">
        <v>9237</v>
      </c>
      <c r="G38" s="368"/>
    </row>
    <row r="39" spans="1:7">
      <c r="A39" s="308">
        <v>28</v>
      </c>
      <c r="B39" s="226" t="s">
        <v>700</v>
      </c>
      <c r="C39" s="319">
        <v>94650</v>
      </c>
      <c r="D39" s="256">
        <v>86846</v>
      </c>
      <c r="E39" s="255">
        <v>6234</v>
      </c>
      <c r="F39" s="255">
        <v>1558</v>
      </c>
      <c r="G39" s="368"/>
    </row>
    <row r="40" spans="1:7">
      <c r="A40" s="308">
        <v>29</v>
      </c>
      <c r="B40" s="226" t="s">
        <v>701</v>
      </c>
      <c r="C40" s="319">
        <v>62985</v>
      </c>
      <c r="D40" s="256">
        <v>60561</v>
      </c>
      <c r="E40" s="255">
        <v>2305</v>
      </c>
      <c r="F40" s="255">
        <v>1296</v>
      </c>
      <c r="G40" s="368"/>
    </row>
    <row r="41" spans="1:7">
      <c r="A41" s="308">
        <v>30</v>
      </c>
      <c r="B41" s="226" t="s">
        <v>702</v>
      </c>
      <c r="C41" s="319">
        <v>201957</v>
      </c>
      <c r="D41" s="256">
        <v>185537</v>
      </c>
      <c r="E41" s="255">
        <v>14306</v>
      </c>
      <c r="F41" s="255">
        <v>6797</v>
      </c>
      <c r="G41" s="368"/>
    </row>
    <row r="42" spans="1:7">
      <c r="A42" s="372"/>
      <c r="B42" s="596" t="s">
        <v>703</v>
      </c>
      <c r="C42" s="355">
        <f>SUM(C12:C41)</f>
        <v>4513758</v>
      </c>
      <c r="D42" s="355">
        <f>SUM(D12:D41)</f>
        <v>4035934</v>
      </c>
      <c r="E42" s="756">
        <f>SUM(E12:E41)</f>
        <v>392459</v>
      </c>
      <c r="F42" s="757">
        <f>SUM(F12:F41)</f>
        <v>154852</v>
      </c>
      <c r="G42" s="369">
        <f>SUM(G12:G41)</f>
        <v>0</v>
      </c>
    </row>
    <row r="43" spans="1:7">
      <c r="A43" s="9"/>
      <c r="B43" s="24"/>
      <c r="C43" s="24"/>
      <c r="D43" s="18"/>
      <c r="E43" s="18"/>
      <c r="F43" s="18"/>
      <c r="G43" s="18"/>
    </row>
    <row r="44" spans="1:7">
      <c r="A44" s="1146" t="s">
        <v>1044</v>
      </c>
      <c r="B44" s="1146"/>
      <c r="C44" s="1146"/>
      <c r="D44" s="1146"/>
      <c r="E44" s="1146"/>
      <c r="F44" s="1146"/>
      <c r="G44" s="1146"/>
    </row>
    <row r="45" spans="1:7">
      <c r="A45" s="9"/>
      <c r="B45" s="24"/>
      <c r="C45" s="24"/>
      <c r="D45" s="718"/>
      <c r="E45" s="18"/>
      <c r="F45" s="18"/>
      <c r="G45" s="18"/>
    </row>
    <row r="46" spans="1:7" ht="15.75" customHeight="1">
      <c r="A46" s="12" t="s">
        <v>11</v>
      </c>
      <c r="B46" s="12"/>
      <c r="C46" s="12"/>
      <c r="D46" s="12"/>
      <c r="E46" s="12"/>
      <c r="F46" s="12"/>
      <c r="G46" s="12"/>
    </row>
    <row r="47" spans="1:7" ht="12.75" customHeight="1">
      <c r="A47" s="955" t="s">
        <v>13</v>
      </c>
      <c r="B47" s="955"/>
      <c r="C47" s="955"/>
      <c r="D47" s="955"/>
      <c r="E47" s="955"/>
      <c r="F47" s="955"/>
      <c r="G47" s="955"/>
    </row>
    <row r="48" spans="1:7" ht="12.75" customHeight="1">
      <c r="A48" s="955" t="s">
        <v>19</v>
      </c>
      <c r="B48" s="955"/>
      <c r="C48" s="955"/>
      <c r="D48" s="955"/>
      <c r="E48" s="955"/>
      <c r="F48" s="955"/>
      <c r="G48" s="955"/>
    </row>
    <row r="49" spans="1:7">
      <c r="A49" s="12"/>
      <c r="B49" s="12"/>
      <c r="C49" s="12"/>
      <c r="E49" s="12"/>
    </row>
    <row r="53" spans="1:7">
      <c r="A53" s="1145"/>
      <c r="B53" s="1145"/>
      <c r="C53" s="1145"/>
      <c r="D53" s="1145"/>
      <c r="E53" s="1145"/>
      <c r="F53" s="1145"/>
      <c r="G53" s="1145"/>
    </row>
    <row r="55" spans="1:7">
      <c r="A55" s="1145"/>
      <c r="B55" s="1145"/>
      <c r="C55" s="1145"/>
      <c r="D55" s="1145"/>
      <c r="E55" s="1145"/>
      <c r="F55" s="1145"/>
      <c r="G55" s="1145"/>
    </row>
  </sheetData>
  <mergeCells count="9">
    <mergeCell ref="A48:G48"/>
    <mergeCell ref="A53:G53"/>
    <mergeCell ref="A55:G55"/>
    <mergeCell ref="A47:G47"/>
    <mergeCell ref="A2:G2"/>
    <mergeCell ref="A3:G3"/>
    <mergeCell ref="A5:G5"/>
    <mergeCell ref="A8:B8"/>
    <mergeCell ref="A44:G44"/>
  </mergeCells>
  <printOptions horizontalCentered="1"/>
  <pageMargins left="0.70866141732283472" right="0.70866141732283472" top="0.23622047244094491" bottom="0" header="0.31496062992125984" footer="0.31496062992125984"/>
  <pageSetup paperSize="9" scale="87" orientation="landscape" r:id="rId1"/>
  <drawing r:id="rId2"/>
</worksheet>
</file>

<file path=xl/worksheets/sheet14.xml><?xml version="1.0" encoding="utf-8"?>
<worksheet xmlns="http://schemas.openxmlformats.org/spreadsheetml/2006/main" xmlns:r="http://schemas.openxmlformats.org/officeDocument/2006/relationships">
  <sheetPr>
    <tabColor rgb="FF00B050"/>
    <pageSetUpPr fitToPage="1"/>
  </sheetPr>
  <dimension ref="A1:M57"/>
  <sheetViews>
    <sheetView topLeftCell="A19" zoomScaleSheetLayoutView="90" workbookViewId="0">
      <selection activeCell="G12" sqref="G12:G41"/>
    </sheetView>
  </sheetViews>
  <sheetFormatPr defaultColWidth="9.140625" defaultRowHeight="12.75"/>
  <cols>
    <col min="1" max="1" width="7.42578125" style="13" customWidth="1"/>
    <col min="2" max="2" width="17.140625" style="13" customWidth="1"/>
    <col min="3" max="3" width="11" style="13" customWidth="1"/>
    <col min="4" max="4" width="10" style="13" customWidth="1"/>
    <col min="5" max="5" width="13.140625" style="13" customWidth="1"/>
    <col min="6" max="6" width="14.28515625" style="13" customWidth="1"/>
    <col min="7" max="7" width="13.28515625" style="13" customWidth="1"/>
    <col min="8" max="8" width="14.7109375" style="13" customWidth="1"/>
    <col min="9" max="9" width="16.7109375" style="13" customWidth="1"/>
    <col min="10" max="10" width="21.7109375" style="13" customWidth="1"/>
    <col min="11" max="16384" width="9.140625" style="13"/>
  </cols>
  <sheetData>
    <row r="1" spans="1:10" customFormat="1">
      <c r="E1" s="1008"/>
      <c r="F1" s="1008"/>
      <c r="G1" s="1008"/>
      <c r="H1" s="1008"/>
      <c r="I1" s="1008"/>
      <c r="J1" s="110" t="s">
        <v>62</v>
      </c>
    </row>
    <row r="2" spans="1:10" customFormat="1" ht="15">
      <c r="A2" s="1135" t="s">
        <v>0</v>
      </c>
      <c r="B2" s="1135"/>
      <c r="C2" s="1135"/>
      <c r="D2" s="1135"/>
      <c r="E2" s="1135"/>
      <c r="F2" s="1135"/>
      <c r="G2" s="1135"/>
      <c r="H2" s="1135"/>
      <c r="I2" s="1135"/>
      <c r="J2" s="1135"/>
    </row>
    <row r="3" spans="1:10" customFormat="1" ht="20.25">
      <c r="A3" s="1006" t="s">
        <v>899</v>
      </c>
      <c r="B3" s="1006"/>
      <c r="C3" s="1006"/>
      <c r="D3" s="1006"/>
      <c r="E3" s="1006"/>
      <c r="F3" s="1006"/>
      <c r="G3" s="1006"/>
      <c r="H3" s="1006"/>
      <c r="I3" s="1006"/>
      <c r="J3" s="1006"/>
    </row>
    <row r="4" spans="1:10" customFormat="1" ht="14.25" customHeight="1"/>
    <row r="5" spans="1:10" ht="31.5" customHeight="1">
      <c r="A5" s="1136" t="s">
        <v>916</v>
      </c>
      <c r="B5" s="1136"/>
      <c r="C5" s="1136"/>
      <c r="D5" s="1136"/>
      <c r="E5" s="1136"/>
      <c r="F5" s="1136"/>
      <c r="G5" s="1136"/>
      <c r="H5" s="1136"/>
      <c r="I5" s="1136"/>
      <c r="J5" s="1136"/>
    </row>
    <row r="6" spans="1:10" ht="13.5" customHeight="1">
      <c r="A6" s="1"/>
      <c r="B6" s="1"/>
      <c r="C6" s="1"/>
      <c r="D6" s="1"/>
      <c r="E6" s="1"/>
      <c r="F6" s="1"/>
      <c r="G6" s="1"/>
      <c r="H6" s="1"/>
      <c r="I6" s="1"/>
      <c r="J6" s="1"/>
    </row>
    <row r="7" spans="1:10" ht="0.75" customHeight="1"/>
    <row r="8" spans="1:10">
      <c r="A8" s="942" t="s">
        <v>722</v>
      </c>
      <c r="B8" s="942"/>
      <c r="C8" s="25"/>
      <c r="H8" s="1142" t="s">
        <v>915</v>
      </c>
      <c r="I8" s="1142"/>
      <c r="J8" s="1142"/>
    </row>
    <row r="9" spans="1:10">
      <c r="A9" s="985" t="s">
        <v>2</v>
      </c>
      <c r="B9" s="985" t="s">
        <v>3</v>
      </c>
      <c r="C9" s="951" t="s">
        <v>918</v>
      </c>
      <c r="D9" s="1059"/>
      <c r="E9" s="1059"/>
      <c r="F9" s="952"/>
      <c r="G9" s="951" t="s">
        <v>103</v>
      </c>
      <c r="H9" s="1059"/>
      <c r="I9" s="1059"/>
      <c r="J9" s="952"/>
    </row>
    <row r="10" spans="1:10" ht="51.75" customHeight="1">
      <c r="A10" s="985"/>
      <c r="B10" s="985"/>
      <c r="C10" s="337" t="s">
        <v>191</v>
      </c>
      <c r="D10" s="337" t="s">
        <v>16</v>
      </c>
      <c r="E10" s="386" t="s">
        <v>919</v>
      </c>
      <c r="F10" s="370" t="s">
        <v>208</v>
      </c>
      <c r="G10" s="337" t="s">
        <v>191</v>
      </c>
      <c r="H10" s="380" t="s">
        <v>17</v>
      </c>
      <c r="I10" s="387" t="s">
        <v>111</v>
      </c>
      <c r="J10" s="337" t="s">
        <v>209</v>
      </c>
    </row>
    <row r="11" spans="1:10">
      <c r="A11" s="337">
        <v>1</v>
      </c>
      <c r="B11" s="337">
        <v>2</v>
      </c>
      <c r="C11" s="337">
        <v>3</v>
      </c>
      <c r="D11" s="337">
        <v>4</v>
      </c>
      <c r="E11" s="337">
        <v>5</v>
      </c>
      <c r="F11" s="370">
        <v>6</v>
      </c>
      <c r="G11" s="337">
        <v>7</v>
      </c>
      <c r="H11" s="380">
        <v>8</v>
      </c>
      <c r="I11" s="337">
        <v>9</v>
      </c>
      <c r="J11" s="337">
        <v>10</v>
      </c>
    </row>
    <row r="12" spans="1:10" s="217" customFormat="1">
      <c r="A12" s="218">
        <v>1</v>
      </c>
      <c r="B12" s="118" t="s">
        <v>673</v>
      </c>
      <c r="C12" s="255">
        <v>899</v>
      </c>
      <c r="D12" s="255">
        <v>73888</v>
      </c>
      <c r="E12" s="251">
        <v>167</v>
      </c>
      <c r="F12" s="257">
        <f>D12*E12</f>
        <v>12339296</v>
      </c>
      <c r="G12" s="255">
        <v>840</v>
      </c>
      <c r="H12" s="484">
        <v>10659411</v>
      </c>
      <c r="I12" s="277">
        <v>150</v>
      </c>
      <c r="J12" s="484">
        <v>71063</v>
      </c>
    </row>
    <row r="13" spans="1:10" s="217" customFormat="1">
      <c r="A13" s="218">
        <v>2</v>
      </c>
      <c r="B13" s="118" t="s">
        <v>674</v>
      </c>
      <c r="C13" s="255">
        <v>1515</v>
      </c>
      <c r="D13" s="255">
        <v>162212</v>
      </c>
      <c r="E13" s="308">
        <v>167</v>
      </c>
      <c r="F13" s="257">
        <f t="shared" ref="F13:F41" si="0">D13*E13</f>
        <v>27089404</v>
      </c>
      <c r="G13" s="255">
        <v>1424</v>
      </c>
      <c r="H13" s="484">
        <v>20156463</v>
      </c>
      <c r="I13" s="277">
        <v>151</v>
      </c>
      <c r="J13" s="484">
        <v>133487</v>
      </c>
    </row>
    <row r="14" spans="1:10" s="217" customFormat="1">
      <c r="A14" s="218">
        <v>3</v>
      </c>
      <c r="B14" s="118" t="s">
        <v>675</v>
      </c>
      <c r="C14" s="255">
        <v>940</v>
      </c>
      <c r="D14" s="255">
        <v>80410</v>
      </c>
      <c r="E14" s="308">
        <v>167</v>
      </c>
      <c r="F14" s="257">
        <f t="shared" si="0"/>
        <v>13428470</v>
      </c>
      <c r="G14" s="255">
        <v>885</v>
      </c>
      <c r="H14" s="484">
        <v>10360065</v>
      </c>
      <c r="I14" s="277">
        <v>151</v>
      </c>
      <c r="J14" s="484">
        <v>68610</v>
      </c>
    </row>
    <row r="15" spans="1:10" s="217" customFormat="1">
      <c r="A15" s="218">
        <v>4</v>
      </c>
      <c r="B15" s="118" t="s">
        <v>676</v>
      </c>
      <c r="C15" s="255">
        <v>1074</v>
      </c>
      <c r="D15" s="255">
        <v>100139</v>
      </c>
      <c r="E15" s="308">
        <v>167</v>
      </c>
      <c r="F15" s="257">
        <f t="shared" si="0"/>
        <v>16723213</v>
      </c>
      <c r="G15" s="255">
        <v>995</v>
      </c>
      <c r="H15" s="484">
        <v>13109220</v>
      </c>
      <c r="I15" s="520">
        <v>147</v>
      </c>
      <c r="J15" s="484">
        <v>89178</v>
      </c>
    </row>
    <row r="16" spans="1:10" s="217" customFormat="1">
      <c r="A16" s="218">
        <v>5</v>
      </c>
      <c r="B16" s="118" t="s">
        <v>677</v>
      </c>
      <c r="C16" s="255">
        <v>1272</v>
      </c>
      <c r="D16" s="255">
        <v>118238</v>
      </c>
      <c r="E16" s="308">
        <v>167</v>
      </c>
      <c r="F16" s="257">
        <f t="shared" si="0"/>
        <v>19745746</v>
      </c>
      <c r="G16" s="255">
        <v>1192</v>
      </c>
      <c r="H16" s="484">
        <v>15727022</v>
      </c>
      <c r="I16" s="277">
        <v>149</v>
      </c>
      <c r="J16" s="484">
        <v>105550</v>
      </c>
    </row>
    <row r="17" spans="1:10" s="217" customFormat="1">
      <c r="A17" s="218">
        <v>6</v>
      </c>
      <c r="B17" s="118" t="s">
        <v>678</v>
      </c>
      <c r="C17" s="255">
        <v>495</v>
      </c>
      <c r="D17" s="255">
        <v>34101</v>
      </c>
      <c r="E17" s="308">
        <v>167</v>
      </c>
      <c r="F17" s="257">
        <f t="shared" si="0"/>
        <v>5694867</v>
      </c>
      <c r="G17" s="255">
        <v>490</v>
      </c>
      <c r="H17" s="484">
        <v>4070637</v>
      </c>
      <c r="I17" s="277">
        <v>146</v>
      </c>
      <c r="J17" s="484">
        <v>27881</v>
      </c>
    </row>
    <row r="18" spans="1:10" s="217" customFormat="1">
      <c r="A18" s="218">
        <v>7</v>
      </c>
      <c r="B18" s="118" t="s">
        <v>679</v>
      </c>
      <c r="C18" s="255">
        <v>1293</v>
      </c>
      <c r="D18" s="255">
        <v>98513</v>
      </c>
      <c r="E18" s="308">
        <v>167</v>
      </c>
      <c r="F18" s="257">
        <f t="shared" si="0"/>
        <v>16451671</v>
      </c>
      <c r="G18" s="373">
        <v>1226</v>
      </c>
      <c r="H18" s="484">
        <v>11420511</v>
      </c>
      <c r="I18" s="277">
        <v>149</v>
      </c>
      <c r="J18" s="484">
        <v>76648</v>
      </c>
    </row>
    <row r="19" spans="1:10" s="217" customFormat="1">
      <c r="A19" s="218">
        <v>8</v>
      </c>
      <c r="B19" s="118" t="s">
        <v>680</v>
      </c>
      <c r="C19" s="255">
        <v>331</v>
      </c>
      <c r="D19" s="255">
        <v>20455</v>
      </c>
      <c r="E19" s="308">
        <v>167</v>
      </c>
      <c r="F19" s="257">
        <f t="shared" si="0"/>
        <v>3415985</v>
      </c>
      <c r="G19" s="255">
        <v>295</v>
      </c>
      <c r="H19" s="484">
        <v>2816288</v>
      </c>
      <c r="I19" s="277">
        <v>151</v>
      </c>
      <c r="J19" s="484">
        <v>18651</v>
      </c>
    </row>
    <row r="20" spans="1:10" s="217" customFormat="1">
      <c r="A20" s="218">
        <v>9</v>
      </c>
      <c r="B20" s="118" t="s">
        <v>681</v>
      </c>
      <c r="C20" s="255">
        <v>776</v>
      </c>
      <c r="D20" s="255">
        <v>70041</v>
      </c>
      <c r="E20" s="308">
        <v>167</v>
      </c>
      <c r="F20" s="257">
        <f t="shared" si="0"/>
        <v>11696847</v>
      </c>
      <c r="G20" s="255">
        <v>759</v>
      </c>
      <c r="H20" s="484">
        <v>9229806</v>
      </c>
      <c r="I20" s="277">
        <v>150</v>
      </c>
      <c r="J20" s="487">
        <v>61532</v>
      </c>
    </row>
    <row r="21" spans="1:10" s="217" customFormat="1">
      <c r="A21" s="218">
        <v>10</v>
      </c>
      <c r="B21" s="118" t="s">
        <v>682</v>
      </c>
      <c r="C21" s="255">
        <v>748</v>
      </c>
      <c r="D21" s="255">
        <v>52972</v>
      </c>
      <c r="E21" s="308">
        <v>167</v>
      </c>
      <c r="F21" s="257">
        <f t="shared" si="0"/>
        <v>8846324</v>
      </c>
      <c r="G21" s="255">
        <v>651</v>
      </c>
      <c r="H21" s="484">
        <v>7240785</v>
      </c>
      <c r="I21" s="277">
        <v>149</v>
      </c>
      <c r="J21" s="484">
        <v>48596</v>
      </c>
    </row>
    <row r="22" spans="1:10" s="217" customFormat="1">
      <c r="A22" s="218">
        <v>11</v>
      </c>
      <c r="B22" s="118" t="s">
        <v>683</v>
      </c>
      <c r="C22" s="255">
        <v>2158</v>
      </c>
      <c r="D22" s="255">
        <v>184684</v>
      </c>
      <c r="E22" s="308">
        <v>167</v>
      </c>
      <c r="F22" s="257">
        <f t="shared" si="0"/>
        <v>30842228</v>
      </c>
      <c r="G22" s="373">
        <v>2043</v>
      </c>
      <c r="H22" s="484">
        <v>25316816</v>
      </c>
      <c r="I22" s="277">
        <v>150</v>
      </c>
      <c r="J22" s="484">
        <v>168779</v>
      </c>
    </row>
    <row r="23" spans="1:10" s="217" customFormat="1">
      <c r="A23" s="218">
        <v>12</v>
      </c>
      <c r="B23" s="118" t="s">
        <v>684</v>
      </c>
      <c r="C23" s="255">
        <v>885</v>
      </c>
      <c r="D23" s="255">
        <v>46236</v>
      </c>
      <c r="E23" s="308">
        <v>167</v>
      </c>
      <c r="F23" s="257">
        <f t="shared" si="0"/>
        <v>7721412</v>
      </c>
      <c r="G23" s="255">
        <v>764</v>
      </c>
      <c r="H23" s="484">
        <v>6542168</v>
      </c>
      <c r="I23" s="277">
        <v>148</v>
      </c>
      <c r="J23" s="484">
        <v>44204</v>
      </c>
    </row>
    <row r="24" spans="1:10" s="217" customFormat="1">
      <c r="A24" s="218">
        <v>13</v>
      </c>
      <c r="B24" s="118" t="s">
        <v>685</v>
      </c>
      <c r="C24" s="255">
        <v>1258</v>
      </c>
      <c r="D24" s="255">
        <v>115629</v>
      </c>
      <c r="E24" s="308">
        <v>167</v>
      </c>
      <c r="F24" s="257">
        <f t="shared" si="0"/>
        <v>19310043</v>
      </c>
      <c r="G24" s="255">
        <v>1224</v>
      </c>
      <c r="H24" s="484">
        <v>14840982</v>
      </c>
      <c r="I24" s="277">
        <v>151</v>
      </c>
      <c r="J24" s="484">
        <v>98285</v>
      </c>
    </row>
    <row r="25" spans="1:10" s="217" customFormat="1">
      <c r="A25" s="218">
        <v>14</v>
      </c>
      <c r="B25" s="118" t="s">
        <v>686</v>
      </c>
      <c r="C25" s="255">
        <v>340</v>
      </c>
      <c r="D25" s="255">
        <v>26791</v>
      </c>
      <c r="E25" s="308">
        <v>167</v>
      </c>
      <c r="F25" s="257">
        <f t="shared" si="0"/>
        <v>4474097</v>
      </c>
      <c r="G25" s="255">
        <v>331</v>
      </c>
      <c r="H25" s="484">
        <v>3179313</v>
      </c>
      <c r="I25" s="520">
        <v>144</v>
      </c>
      <c r="J25" s="484">
        <v>22079</v>
      </c>
    </row>
    <row r="26" spans="1:10" s="217" customFormat="1">
      <c r="A26" s="218">
        <v>15</v>
      </c>
      <c r="B26" s="118" t="s">
        <v>687</v>
      </c>
      <c r="C26" s="255">
        <v>1548</v>
      </c>
      <c r="D26" s="255">
        <v>123139</v>
      </c>
      <c r="E26" s="308">
        <v>167</v>
      </c>
      <c r="F26" s="257">
        <f t="shared" si="0"/>
        <v>20564213</v>
      </c>
      <c r="G26" s="373">
        <v>1442</v>
      </c>
      <c r="H26" s="484">
        <v>15725860</v>
      </c>
      <c r="I26" s="520">
        <v>150</v>
      </c>
      <c r="J26" s="484">
        <v>104839</v>
      </c>
    </row>
    <row r="27" spans="1:10">
      <c r="A27" s="218">
        <v>16</v>
      </c>
      <c r="B27" s="226" t="s">
        <v>688</v>
      </c>
      <c r="C27" s="256">
        <v>1085</v>
      </c>
      <c r="D27" s="256">
        <v>74938</v>
      </c>
      <c r="E27" s="308">
        <v>167</v>
      </c>
      <c r="F27" s="257">
        <f t="shared" si="0"/>
        <v>12514646</v>
      </c>
      <c r="G27" s="256">
        <v>1016</v>
      </c>
      <c r="H27" s="313">
        <v>8767953</v>
      </c>
      <c r="I27" s="521">
        <v>149</v>
      </c>
      <c r="J27" s="313">
        <v>58845</v>
      </c>
    </row>
    <row r="28" spans="1:10">
      <c r="A28" s="218">
        <v>17</v>
      </c>
      <c r="B28" s="226" t="s">
        <v>689</v>
      </c>
      <c r="C28" s="256">
        <v>1124</v>
      </c>
      <c r="D28" s="256">
        <v>85647</v>
      </c>
      <c r="E28" s="308">
        <v>167</v>
      </c>
      <c r="F28" s="257">
        <f t="shared" si="0"/>
        <v>14303049</v>
      </c>
      <c r="G28" s="256">
        <v>1067</v>
      </c>
      <c r="H28" s="313">
        <v>11292993</v>
      </c>
      <c r="I28" s="521">
        <v>146</v>
      </c>
      <c r="J28" s="313">
        <v>77349</v>
      </c>
    </row>
    <row r="29" spans="1:10">
      <c r="A29" s="218">
        <v>18</v>
      </c>
      <c r="B29" s="226" t="s">
        <v>690</v>
      </c>
      <c r="C29" s="256">
        <v>1632</v>
      </c>
      <c r="D29" s="256">
        <v>146211</v>
      </c>
      <c r="E29" s="308">
        <v>167</v>
      </c>
      <c r="F29" s="257">
        <f t="shared" si="0"/>
        <v>24417237</v>
      </c>
      <c r="G29" s="256">
        <v>1543</v>
      </c>
      <c r="H29" s="313">
        <v>20876674</v>
      </c>
      <c r="I29" s="521">
        <v>151</v>
      </c>
      <c r="J29" s="313">
        <v>138256</v>
      </c>
    </row>
    <row r="30" spans="1:10">
      <c r="A30" s="218">
        <v>19</v>
      </c>
      <c r="B30" s="226" t="s">
        <v>691</v>
      </c>
      <c r="C30" s="256">
        <v>811</v>
      </c>
      <c r="D30" s="256">
        <v>83010</v>
      </c>
      <c r="E30" s="308">
        <v>167</v>
      </c>
      <c r="F30" s="257">
        <f t="shared" si="0"/>
        <v>13862670</v>
      </c>
      <c r="G30" s="256">
        <v>771</v>
      </c>
      <c r="H30" s="313">
        <v>7819820</v>
      </c>
      <c r="I30" s="521">
        <v>146</v>
      </c>
      <c r="J30" s="313">
        <v>53560</v>
      </c>
    </row>
    <row r="31" spans="1:10">
      <c r="A31" s="218">
        <v>20</v>
      </c>
      <c r="B31" s="226" t="s">
        <v>692</v>
      </c>
      <c r="C31" s="256">
        <v>1642</v>
      </c>
      <c r="D31" s="256">
        <v>136203</v>
      </c>
      <c r="E31" s="308">
        <v>167</v>
      </c>
      <c r="F31" s="257">
        <f t="shared" si="0"/>
        <v>22745901</v>
      </c>
      <c r="G31" s="256">
        <v>1531</v>
      </c>
      <c r="H31" s="313">
        <v>19287874</v>
      </c>
      <c r="I31" s="521">
        <v>151</v>
      </c>
      <c r="J31" s="313">
        <v>127734</v>
      </c>
    </row>
    <row r="32" spans="1:10">
      <c r="A32" s="218">
        <v>21</v>
      </c>
      <c r="B32" s="226" t="s">
        <v>693</v>
      </c>
      <c r="C32" s="256">
        <v>860</v>
      </c>
      <c r="D32" s="256">
        <v>77671</v>
      </c>
      <c r="E32" s="308">
        <v>167</v>
      </c>
      <c r="F32" s="257">
        <f t="shared" si="0"/>
        <v>12971057</v>
      </c>
      <c r="G32" s="256">
        <v>824</v>
      </c>
      <c r="H32" s="313">
        <v>11572979</v>
      </c>
      <c r="I32" s="521">
        <v>149</v>
      </c>
      <c r="J32" s="313">
        <v>77671</v>
      </c>
    </row>
    <row r="33" spans="1:13">
      <c r="A33" s="218">
        <v>22</v>
      </c>
      <c r="B33" s="226" t="s">
        <v>694</v>
      </c>
      <c r="C33" s="256">
        <v>2712</v>
      </c>
      <c r="D33" s="256">
        <v>202115</v>
      </c>
      <c r="E33" s="308">
        <v>167</v>
      </c>
      <c r="F33" s="257">
        <f t="shared" si="0"/>
        <v>33753205</v>
      </c>
      <c r="G33" s="256">
        <v>2590</v>
      </c>
      <c r="H33" s="313">
        <v>30046121</v>
      </c>
      <c r="I33" s="278">
        <v>151</v>
      </c>
      <c r="J33" s="313">
        <v>198981</v>
      </c>
      <c r="M33" s="937"/>
    </row>
    <row r="34" spans="1:13">
      <c r="A34" s="218">
        <v>23</v>
      </c>
      <c r="B34" s="226" t="s">
        <v>695</v>
      </c>
      <c r="C34" s="256">
        <v>1197</v>
      </c>
      <c r="D34" s="256">
        <v>127397</v>
      </c>
      <c r="E34" s="308">
        <v>167</v>
      </c>
      <c r="F34" s="257">
        <f t="shared" si="0"/>
        <v>21275299</v>
      </c>
      <c r="G34" s="256">
        <v>1183</v>
      </c>
      <c r="H34" s="313">
        <v>17778766</v>
      </c>
      <c r="I34" s="278">
        <v>148</v>
      </c>
      <c r="J34" s="313">
        <v>120127</v>
      </c>
    </row>
    <row r="35" spans="1:13">
      <c r="A35" s="218">
        <v>24</v>
      </c>
      <c r="B35" s="226" t="s">
        <v>696</v>
      </c>
      <c r="C35" s="256">
        <v>696</v>
      </c>
      <c r="D35" s="256">
        <v>53373</v>
      </c>
      <c r="E35" s="308">
        <v>167</v>
      </c>
      <c r="F35" s="257">
        <f t="shared" si="0"/>
        <v>8913291</v>
      </c>
      <c r="G35" s="256">
        <v>643</v>
      </c>
      <c r="H35" s="313">
        <v>7236796</v>
      </c>
      <c r="I35" s="278">
        <v>151</v>
      </c>
      <c r="J35" s="313">
        <v>47926</v>
      </c>
    </row>
    <row r="36" spans="1:13">
      <c r="A36" s="218">
        <v>25</v>
      </c>
      <c r="B36" s="226" t="s">
        <v>697</v>
      </c>
      <c r="C36" s="256">
        <v>535</v>
      </c>
      <c r="D36" s="256">
        <v>51969</v>
      </c>
      <c r="E36" s="308">
        <v>167</v>
      </c>
      <c r="F36" s="257">
        <f t="shared" si="0"/>
        <v>8678823</v>
      </c>
      <c r="G36" s="256">
        <v>517</v>
      </c>
      <c r="H36" s="313">
        <v>6684840</v>
      </c>
      <c r="I36" s="278">
        <v>145</v>
      </c>
      <c r="J36" s="313">
        <v>46102</v>
      </c>
    </row>
    <row r="37" spans="1:13">
      <c r="A37" s="218">
        <v>26</v>
      </c>
      <c r="B37" s="226" t="s">
        <v>698</v>
      </c>
      <c r="C37" s="256">
        <v>1195</v>
      </c>
      <c r="D37" s="256">
        <v>81878</v>
      </c>
      <c r="E37" s="308">
        <v>167</v>
      </c>
      <c r="F37" s="257">
        <f t="shared" si="0"/>
        <v>13673626</v>
      </c>
      <c r="G37" s="384">
        <v>1158</v>
      </c>
      <c r="H37" s="313">
        <v>11615184</v>
      </c>
      <c r="I37" s="329">
        <v>150</v>
      </c>
      <c r="J37" s="313">
        <v>77435</v>
      </c>
    </row>
    <row r="38" spans="1:13">
      <c r="A38" s="218">
        <v>27</v>
      </c>
      <c r="B38" s="226" t="s">
        <v>699</v>
      </c>
      <c r="C38" s="256">
        <v>1248</v>
      </c>
      <c r="D38" s="256">
        <v>95241</v>
      </c>
      <c r="E38" s="308">
        <v>167</v>
      </c>
      <c r="F38" s="257">
        <f t="shared" si="0"/>
        <v>15905247</v>
      </c>
      <c r="G38" s="256">
        <v>1147</v>
      </c>
      <c r="H38" s="313">
        <v>12438700</v>
      </c>
      <c r="I38" s="278">
        <v>147</v>
      </c>
      <c r="J38" s="313">
        <v>84617</v>
      </c>
    </row>
    <row r="39" spans="1:13">
      <c r="A39" s="218">
        <v>28</v>
      </c>
      <c r="B39" s="226" t="s">
        <v>700</v>
      </c>
      <c r="C39" s="256">
        <v>845</v>
      </c>
      <c r="D39" s="256">
        <v>54812</v>
      </c>
      <c r="E39" s="308">
        <v>167</v>
      </c>
      <c r="F39" s="257">
        <f t="shared" si="0"/>
        <v>9153604</v>
      </c>
      <c r="G39" s="256">
        <v>797</v>
      </c>
      <c r="H39" s="313">
        <v>7453183</v>
      </c>
      <c r="I39" s="278">
        <v>149</v>
      </c>
      <c r="J39" s="313">
        <v>50021</v>
      </c>
    </row>
    <row r="40" spans="1:13">
      <c r="A40" s="218">
        <v>29</v>
      </c>
      <c r="B40" s="226" t="s">
        <v>701</v>
      </c>
      <c r="C40" s="256">
        <v>527</v>
      </c>
      <c r="D40" s="256">
        <v>36368</v>
      </c>
      <c r="E40" s="308">
        <v>167</v>
      </c>
      <c r="F40" s="257">
        <f t="shared" si="0"/>
        <v>6073456</v>
      </c>
      <c r="G40" s="256">
        <v>486</v>
      </c>
      <c r="H40" s="313">
        <v>5029044</v>
      </c>
      <c r="I40" s="278">
        <v>146</v>
      </c>
      <c r="J40" s="313">
        <v>34446</v>
      </c>
    </row>
    <row r="41" spans="1:13">
      <c r="A41" s="218">
        <v>30</v>
      </c>
      <c r="B41" s="226" t="s">
        <v>702</v>
      </c>
      <c r="C41" s="256">
        <v>1518</v>
      </c>
      <c r="D41" s="256">
        <v>122780</v>
      </c>
      <c r="E41" s="308">
        <v>167</v>
      </c>
      <c r="F41" s="257">
        <f t="shared" si="0"/>
        <v>20504260</v>
      </c>
      <c r="G41" s="256">
        <v>1437</v>
      </c>
      <c r="H41" s="313">
        <v>16398375</v>
      </c>
      <c r="I41" s="278">
        <v>150</v>
      </c>
      <c r="J41" s="313">
        <v>109323</v>
      </c>
    </row>
    <row r="42" spans="1:13">
      <c r="A42" s="372"/>
      <c r="B42" s="359" t="s">
        <v>703</v>
      </c>
      <c r="C42" s="355">
        <f>SUM(C12:C41)</f>
        <v>33159</v>
      </c>
      <c r="D42" s="355">
        <f>SUM(D12:D41)</f>
        <v>2737061</v>
      </c>
      <c r="E42" s="308">
        <v>167</v>
      </c>
      <c r="F42" s="366">
        <f>SUM(F12:F41)</f>
        <v>457089187</v>
      </c>
      <c r="G42" s="723">
        <f>SUM(G12:G41)</f>
        <v>31271</v>
      </c>
      <c r="H42" s="385">
        <f>SUM(H12:H41)</f>
        <v>364694649</v>
      </c>
      <c r="I42" s="385"/>
      <c r="J42" s="723">
        <f>SUM(J12:J41)</f>
        <v>2441775</v>
      </c>
    </row>
    <row r="43" spans="1:13">
      <c r="A43" s="9"/>
      <c r="B43" s="24"/>
      <c r="C43" s="24"/>
      <c r="D43" s="18"/>
      <c r="E43" s="18"/>
      <c r="F43" s="18"/>
      <c r="G43" s="18"/>
      <c r="H43" s="18"/>
      <c r="I43" s="18"/>
      <c r="J43" s="18"/>
    </row>
    <row r="44" spans="1:13" ht="31.5" customHeight="1">
      <c r="A44" s="1148" t="s">
        <v>1051</v>
      </c>
      <c r="B44" s="1148"/>
      <c r="C44" s="1148"/>
      <c r="D44" s="1148"/>
      <c r="E44" s="1148"/>
      <c r="F44" s="1148"/>
      <c r="G44" s="1148"/>
      <c r="H44" s="1148"/>
      <c r="I44" s="1148"/>
      <c r="J44" s="1148"/>
    </row>
    <row r="45" spans="1:13" s="862" customFormat="1" ht="26.25" customHeight="1">
      <c r="A45" s="1147"/>
      <c r="B45" s="1147"/>
      <c r="C45" s="1147"/>
      <c r="D45" s="1147"/>
      <c r="E45" s="1147"/>
      <c r="F45" s="1147"/>
      <c r="G45" s="1147"/>
      <c r="H45" s="1147"/>
      <c r="I45" s="1147"/>
      <c r="J45" s="1147"/>
    </row>
    <row r="46" spans="1:13" s="862" customFormat="1" ht="15.75" customHeight="1">
      <c r="A46" s="1147"/>
      <c r="B46" s="1147"/>
      <c r="C46" s="1147"/>
      <c r="D46" s="1147"/>
      <c r="E46" s="1147"/>
      <c r="F46" s="1147"/>
      <c r="G46" s="1147"/>
      <c r="H46" s="1147"/>
      <c r="I46" s="1147"/>
      <c r="J46" s="1147"/>
    </row>
    <row r="47" spans="1:13" ht="27" customHeight="1">
      <c r="A47" s="1147"/>
      <c r="B47" s="1147"/>
      <c r="C47" s="1147"/>
      <c r="D47" s="1147"/>
      <c r="E47" s="1147"/>
      <c r="F47" s="1147"/>
      <c r="G47" s="1147"/>
      <c r="H47" s="1147"/>
      <c r="I47" s="1147"/>
      <c r="J47" s="1147"/>
    </row>
    <row r="48" spans="1:13" ht="15.75" customHeight="1">
      <c r="A48" s="12" t="s">
        <v>11</v>
      </c>
      <c r="B48" s="12"/>
      <c r="C48" s="12"/>
      <c r="D48" s="12"/>
      <c r="E48" s="12"/>
      <c r="F48" s="12"/>
      <c r="G48" s="12"/>
      <c r="I48" s="943" t="s">
        <v>12</v>
      </c>
      <c r="J48" s="943"/>
    </row>
    <row r="49" spans="1:10" ht="12.75" customHeight="1">
      <c r="A49" s="955" t="s">
        <v>13</v>
      </c>
      <c r="B49" s="955"/>
      <c r="C49" s="955"/>
      <c r="D49" s="955"/>
      <c r="E49" s="955"/>
      <c r="F49" s="955"/>
      <c r="G49" s="955"/>
      <c r="H49" s="955"/>
      <c r="I49" s="955"/>
      <c r="J49" s="955"/>
    </row>
    <row r="50" spans="1:10" ht="12.75" customHeight="1">
      <c r="A50" s="955" t="s">
        <v>19</v>
      </c>
      <c r="B50" s="955"/>
      <c r="C50" s="955"/>
      <c r="D50" s="955"/>
      <c r="E50" s="955"/>
      <c r="F50" s="955"/>
      <c r="G50" s="955"/>
      <c r="H50" s="955"/>
      <c r="I50" s="955"/>
      <c r="J50" s="955"/>
    </row>
    <row r="51" spans="1:10">
      <c r="A51" s="12"/>
      <c r="B51" s="12"/>
      <c r="C51" s="12"/>
      <c r="E51" s="12"/>
      <c r="H51" s="942" t="s">
        <v>82</v>
      </c>
      <c r="I51" s="942"/>
      <c r="J51" s="942"/>
    </row>
    <row r="55" spans="1:10">
      <c r="A55" s="223"/>
      <c r="B55" s="223"/>
      <c r="C55" s="223"/>
      <c r="D55" s="223"/>
      <c r="E55" s="223"/>
      <c r="F55" s="223"/>
      <c r="G55" s="223"/>
      <c r="H55" s="223"/>
      <c r="I55" s="223"/>
      <c r="J55" s="223"/>
    </row>
    <row r="57" spans="1:10">
      <c r="A57" s="223"/>
      <c r="B57" s="223"/>
      <c r="C57" s="223"/>
      <c r="D57" s="223"/>
      <c r="E57" s="223"/>
      <c r="F57" s="223"/>
      <c r="G57" s="223"/>
      <c r="H57" s="223"/>
      <c r="I57" s="223"/>
      <c r="J57" s="223"/>
    </row>
  </sheetData>
  <mergeCells count="18">
    <mergeCell ref="A44:J44"/>
    <mergeCell ref="A45:J45"/>
    <mergeCell ref="E1:I1"/>
    <mergeCell ref="A2:J2"/>
    <mergeCell ref="A3:J3"/>
    <mergeCell ref="G9:J9"/>
    <mergeCell ref="C9:F9"/>
    <mergeCell ref="H8:J8"/>
    <mergeCell ref="A5:J5"/>
    <mergeCell ref="A9:A10"/>
    <mergeCell ref="B9:B10"/>
    <mergeCell ref="A8:B8"/>
    <mergeCell ref="A46:J46"/>
    <mergeCell ref="A47:J47"/>
    <mergeCell ref="I48:J48"/>
    <mergeCell ref="H51:J51"/>
    <mergeCell ref="A49:J49"/>
    <mergeCell ref="A50:J50"/>
  </mergeCells>
  <phoneticPr fontId="0" type="noConversion"/>
  <printOptions horizontalCentered="1"/>
  <pageMargins left="0.70866141732283472" right="0.70866141732283472" top="0.23622047244094491" bottom="0" header="0.31496062992125984" footer="0.31496062992125984"/>
  <pageSetup paperSize="9" scale="76" orientation="landscape" r:id="rId1"/>
  <drawing r:id="rId2"/>
</worksheet>
</file>

<file path=xl/worksheets/sheet15.xml><?xml version="1.0" encoding="utf-8"?>
<worksheet xmlns="http://schemas.openxmlformats.org/spreadsheetml/2006/main" xmlns:r="http://schemas.openxmlformats.org/officeDocument/2006/relationships">
  <sheetPr>
    <tabColor rgb="FF00B050"/>
    <pageSetUpPr fitToPage="1"/>
  </sheetPr>
  <dimension ref="A1:J57"/>
  <sheetViews>
    <sheetView topLeftCell="A22" zoomScaleSheetLayoutView="90" workbookViewId="0">
      <selection activeCell="M38" sqref="M38"/>
    </sheetView>
  </sheetViews>
  <sheetFormatPr defaultColWidth="9.140625" defaultRowHeight="12.75"/>
  <cols>
    <col min="1" max="1" width="7.42578125" style="13" customWidth="1"/>
    <col min="2" max="2" width="17.140625" style="13" customWidth="1"/>
    <col min="3" max="3" width="11" style="13" customWidth="1"/>
    <col min="4" max="4" width="10" style="13" customWidth="1"/>
    <col min="5" max="5" width="14.140625" style="13" customWidth="1"/>
    <col min="6" max="6" width="15.14062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0" customFormat="1">
      <c r="E1" s="1008"/>
      <c r="F1" s="1008"/>
      <c r="G1" s="1008"/>
      <c r="H1" s="1008"/>
      <c r="I1" s="1008"/>
      <c r="J1" s="110" t="s">
        <v>377</v>
      </c>
    </row>
    <row r="2" spans="1:10" customFormat="1" ht="15">
      <c r="A2" s="1135" t="s">
        <v>0</v>
      </c>
      <c r="B2" s="1135"/>
      <c r="C2" s="1135"/>
      <c r="D2" s="1135"/>
      <c r="E2" s="1135"/>
      <c r="F2" s="1135"/>
      <c r="G2" s="1135"/>
      <c r="H2" s="1135"/>
      <c r="I2" s="1135"/>
      <c r="J2" s="1135"/>
    </row>
    <row r="3" spans="1:10" customFormat="1" ht="20.25">
      <c r="A3" s="1006" t="s">
        <v>899</v>
      </c>
      <c r="B3" s="1006"/>
      <c r="C3" s="1006"/>
      <c r="D3" s="1006"/>
      <c r="E3" s="1006"/>
      <c r="F3" s="1006"/>
      <c r="G3" s="1006"/>
      <c r="H3" s="1006"/>
      <c r="I3" s="1006"/>
      <c r="J3" s="1006"/>
    </row>
    <row r="4" spans="1:10" customFormat="1" ht="14.25" customHeight="1"/>
    <row r="5" spans="1:10" ht="17.25" customHeight="1">
      <c r="A5" s="1150" t="s">
        <v>917</v>
      </c>
      <c r="B5" s="1150"/>
      <c r="C5" s="1150"/>
      <c r="D5" s="1150"/>
      <c r="E5" s="1150"/>
      <c r="F5" s="1150"/>
      <c r="G5" s="1150"/>
      <c r="H5" s="1150"/>
      <c r="I5" s="1150"/>
      <c r="J5" s="1150"/>
    </row>
    <row r="6" spans="1:10" ht="13.5" customHeight="1">
      <c r="A6" s="1"/>
      <c r="B6" s="1"/>
      <c r="C6" s="1"/>
      <c r="D6" s="1"/>
      <c r="E6" s="1"/>
      <c r="F6" s="1"/>
      <c r="G6" s="1"/>
      <c r="H6" s="1"/>
      <c r="I6" s="1"/>
      <c r="J6" s="1"/>
    </row>
    <row r="7" spans="1:10" ht="0.75" customHeight="1"/>
    <row r="8" spans="1:10">
      <c r="A8" s="942" t="s">
        <v>722</v>
      </c>
      <c r="B8" s="942"/>
      <c r="C8" s="25"/>
      <c r="H8" s="1142" t="s">
        <v>915</v>
      </c>
      <c r="I8" s="1142"/>
      <c r="J8" s="1142"/>
    </row>
    <row r="9" spans="1:10">
      <c r="A9" s="985" t="s">
        <v>2</v>
      </c>
      <c r="B9" s="985" t="s">
        <v>3</v>
      </c>
      <c r="C9" s="951" t="s">
        <v>918</v>
      </c>
      <c r="D9" s="1059"/>
      <c r="E9" s="1059"/>
      <c r="F9" s="952"/>
      <c r="G9" s="951" t="s">
        <v>103</v>
      </c>
      <c r="H9" s="1059"/>
      <c r="I9" s="1059"/>
      <c r="J9" s="952"/>
    </row>
    <row r="10" spans="1:10" ht="51" customHeight="1">
      <c r="A10" s="985"/>
      <c r="B10" s="985"/>
      <c r="C10" s="337" t="s">
        <v>191</v>
      </c>
      <c r="D10" s="337" t="s">
        <v>16</v>
      </c>
      <c r="E10" s="386" t="s">
        <v>920</v>
      </c>
      <c r="F10" s="370" t="s">
        <v>208</v>
      </c>
      <c r="G10" s="337" t="s">
        <v>191</v>
      </c>
      <c r="H10" s="380" t="s">
        <v>17</v>
      </c>
      <c r="I10" s="387" t="s">
        <v>111</v>
      </c>
      <c r="J10" s="337" t="s">
        <v>209</v>
      </c>
    </row>
    <row r="11" spans="1:10">
      <c r="A11" s="337">
        <v>1</v>
      </c>
      <c r="B11" s="337">
        <v>2</v>
      </c>
      <c r="C11" s="337">
        <v>3</v>
      </c>
      <c r="D11" s="337">
        <v>4</v>
      </c>
      <c r="E11" s="337">
        <v>5</v>
      </c>
      <c r="F11" s="370">
        <v>6</v>
      </c>
      <c r="G11" s="337">
        <v>7</v>
      </c>
      <c r="H11" s="380">
        <v>8</v>
      </c>
      <c r="I11" s="337">
        <v>9</v>
      </c>
      <c r="J11" s="337">
        <v>10</v>
      </c>
    </row>
    <row r="12" spans="1:10" s="217" customFormat="1">
      <c r="A12" s="218">
        <v>1</v>
      </c>
      <c r="B12" s="118" t="s">
        <v>673</v>
      </c>
      <c r="C12" s="255">
        <v>751</v>
      </c>
      <c r="D12" s="255">
        <v>46568</v>
      </c>
      <c r="E12" s="251">
        <v>167</v>
      </c>
      <c r="F12" s="257">
        <f>D12*E12</f>
        <v>7776856</v>
      </c>
      <c r="G12" s="255">
        <v>746</v>
      </c>
      <c r="H12" s="484">
        <v>6752871</v>
      </c>
      <c r="I12" s="277">
        <v>150</v>
      </c>
      <c r="J12" s="276">
        <v>45019</v>
      </c>
    </row>
    <row r="13" spans="1:10" s="217" customFormat="1">
      <c r="A13" s="218">
        <v>2</v>
      </c>
      <c r="B13" s="118" t="s">
        <v>674</v>
      </c>
      <c r="C13" s="255">
        <v>1391</v>
      </c>
      <c r="D13" s="255">
        <v>103427</v>
      </c>
      <c r="E13" s="308">
        <v>167</v>
      </c>
      <c r="F13" s="257">
        <f t="shared" ref="F13:F41" si="0">D13*E13</f>
        <v>17272309</v>
      </c>
      <c r="G13" s="255">
        <v>1340</v>
      </c>
      <c r="H13" s="484">
        <v>13648221</v>
      </c>
      <c r="I13" s="277">
        <v>151</v>
      </c>
      <c r="J13" s="276">
        <v>90386</v>
      </c>
    </row>
    <row r="14" spans="1:10" s="217" customFormat="1">
      <c r="A14" s="218">
        <v>3</v>
      </c>
      <c r="B14" s="118" t="s">
        <v>675</v>
      </c>
      <c r="C14" s="255">
        <v>838</v>
      </c>
      <c r="D14" s="255">
        <v>55877</v>
      </c>
      <c r="E14" s="308">
        <v>167</v>
      </c>
      <c r="F14" s="257">
        <f t="shared" si="0"/>
        <v>9331459</v>
      </c>
      <c r="G14" s="255">
        <v>809</v>
      </c>
      <c r="H14" s="484">
        <v>7552891</v>
      </c>
      <c r="I14" s="277">
        <v>151</v>
      </c>
      <c r="J14" s="276">
        <v>50019</v>
      </c>
    </row>
    <row r="15" spans="1:10" s="217" customFormat="1">
      <c r="A15" s="218">
        <v>4</v>
      </c>
      <c r="B15" s="118" t="s">
        <v>676</v>
      </c>
      <c r="C15" s="255">
        <v>832</v>
      </c>
      <c r="D15" s="255">
        <v>60361</v>
      </c>
      <c r="E15" s="308">
        <v>167</v>
      </c>
      <c r="F15" s="257">
        <f t="shared" si="0"/>
        <v>10080287</v>
      </c>
      <c r="G15" s="255">
        <v>842</v>
      </c>
      <c r="H15" s="484">
        <v>8764432</v>
      </c>
      <c r="I15" s="277">
        <v>147</v>
      </c>
      <c r="J15" s="276">
        <v>59622</v>
      </c>
    </row>
    <row r="16" spans="1:10" s="217" customFormat="1">
      <c r="A16" s="218">
        <v>5</v>
      </c>
      <c r="B16" s="118" t="s">
        <v>677</v>
      </c>
      <c r="C16" s="255">
        <v>1011</v>
      </c>
      <c r="D16" s="255">
        <v>70034</v>
      </c>
      <c r="E16" s="308">
        <v>167</v>
      </c>
      <c r="F16" s="257">
        <f t="shared" si="0"/>
        <v>11695678</v>
      </c>
      <c r="G16" s="255">
        <v>1011</v>
      </c>
      <c r="H16" s="484">
        <v>9897590</v>
      </c>
      <c r="I16" s="277">
        <v>149</v>
      </c>
      <c r="J16" s="276">
        <v>66427</v>
      </c>
    </row>
    <row r="17" spans="1:10" s="217" customFormat="1">
      <c r="A17" s="218">
        <v>6</v>
      </c>
      <c r="B17" s="118" t="s">
        <v>678</v>
      </c>
      <c r="C17" s="255">
        <v>310</v>
      </c>
      <c r="D17" s="255">
        <v>20541</v>
      </c>
      <c r="E17" s="308">
        <v>167</v>
      </c>
      <c r="F17" s="257">
        <f t="shared" si="0"/>
        <v>3430347</v>
      </c>
      <c r="G17" s="255">
        <v>310</v>
      </c>
      <c r="H17" s="484">
        <v>2702731</v>
      </c>
      <c r="I17" s="277">
        <v>146</v>
      </c>
      <c r="J17" s="276">
        <v>18512</v>
      </c>
    </row>
    <row r="18" spans="1:10" s="217" customFormat="1">
      <c r="A18" s="218">
        <v>7</v>
      </c>
      <c r="B18" s="118" t="s">
        <v>679</v>
      </c>
      <c r="C18" s="255">
        <v>1034</v>
      </c>
      <c r="D18" s="255">
        <v>68232</v>
      </c>
      <c r="E18" s="308">
        <v>167</v>
      </c>
      <c r="F18" s="257">
        <f t="shared" si="0"/>
        <v>11394744</v>
      </c>
      <c r="G18" s="373">
        <v>1036</v>
      </c>
      <c r="H18" s="484">
        <v>8388447</v>
      </c>
      <c r="I18" s="277">
        <v>149</v>
      </c>
      <c r="J18" s="276">
        <v>56298</v>
      </c>
    </row>
    <row r="19" spans="1:10" s="217" customFormat="1">
      <c r="A19" s="218">
        <v>8</v>
      </c>
      <c r="B19" s="118" t="s">
        <v>680</v>
      </c>
      <c r="C19" s="255">
        <v>266</v>
      </c>
      <c r="D19" s="255">
        <v>14242</v>
      </c>
      <c r="E19" s="308">
        <v>167</v>
      </c>
      <c r="F19" s="257">
        <f t="shared" si="0"/>
        <v>2378414</v>
      </c>
      <c r="G19" s="255">
        <v>288</v>
      </c>
      <c r="H19" s="484">
        <v>1827944</v>
      </c>
      <c r="I19" s="277">
        <v>151</v>
      </c>
      <c r="J19" s="276">
        <v>12106</v>
      </c>
    </row>
    <row r="20" spans="1:10" s="217" customFormat="1">
      <c r="A20" s="218">
        <v>9</v>
      </c>
      <c r="B20" s="118" t="s">
        <v>681</v>
      </c>
      <c r="C20" s="255">
        <v>743</v>
      </c>
      <c r="D20" s="255">
        <v>43505</v>
      </c>
      <c r="E20" s="308">
        <v>167</v>
      </c>
      <c r="F20" s="257">
        <f t="shared" si="0"/>
        <v>7265335</v>
      </c>
      <c r="G20" s="255">
        <v>753</v>
      </c>
      <c r="H20" s="484">
        <v>5918040</v>
      </c>
      <c r="I20" s="277">
        <v>150</v>
      </c>
      <c r="J20" s="472">
        <v>39454</v>
      </c>
    </row>
    <row r="21" spans="1:10" s="217" customFormat="1">
      <c r="A21" s="218">
        <v>10</v>
      </c>
      <c r="B21" s="118" t="s">
        <v>682</v>
      </c>
      <c r="C21" s="255">
        <v>580</v>
      </c>
      <c r="D21" s="255">
        <v>27380</v>
      </c>
      <c r="E21" s="308">
        <v>167</v>
      </c>
      <c r="F21" s="257">
        <f t="shared" si="0"/>
        <v>4572460</v>
      </c>
      <c r="G21" s="255">
        <v>558</v>
      </c>
      <c r="H21" s="484">
        <v>3559973</v>
      </c>
      <c r="I21" s="277">
        <v>149</v>
      </c>
      <c r="J21" s="276">
        <v>23892</v>
      </c>
    </row>
    <row r="22" spans="1:10" s="217" customFormat="1">
      <c r="A22" s="218">
        <v>11</v>
      </c>
      <c r="B22" s="118" t="s">
        <v>683</v>
      </c>
      <c r="C22" s="255">
        <v>1418</v>
      </c>
      <c r="D22" s="255">
        <v>129832</v>
      </c>
      <c r="E22" s="308">
        <v>167</v>
      </c>
      <c r="F22" s="257">
        <f t="shared" si="0"/>
        <v>21681944</v>
      </c>
      <c r="G22" s="373">
        <v>1404</v>
      </c>
      <c r="H22" s="484">
        <v>15652026</v>
      </c>
      <c r="I22" s="277">
        <v>150</v>
      </c>
      <c r="J22" s="276">
        <v>104347</v>
      </c>
    </row>
    <row r="23" spans="1:10" s="217" customFormat="1">
      <c r="A23" s="218">
        <v>12</v>
      </c>
      <c r="B23" s="118" t="s">
        <v>684</v>
      </c>
      <c r="C23" s="255">
        <v>598</v>
      </c>
      <c r="D23" s="255">
        <v>31666</v>
      </c>
      <c r="E23" s="308">
        <v>167</v>
      </c>
      <c r="F23" s="257">
        <f t="shared" si="0"/>
        <v>5288222</v>
      </c>
      <c r="G23" s="255">
        <v>625</v>
      </c>
      <c r="H23" s="484">
        <v>4977556</v>
      </c>
      <c r="I23" s="277">
        <v>148</v>
      </c>
      <c r="J23" s="276">
        <v>33632</v>
      </c>
    </row>
    <row r="24" spans="1:10" s="217" customFormat="1">
      <c r="A24" s="218">
        <v>13</v>
      </c>
      <c r="B24" s="118" t="s">
        <v>685</v>
      </c>
      <c r="C24" s="255">
        <v>1133</v>
      </c>
      <c r="D24" s="255">
        <v>76416</v>
      </c>
      <c r="E24" s="308">
        <v>167</v>
      </c>
      <c r="F24" s="257">
        <f t="shared" si="0"/>
        <v>12761472</v>
      </c>
      <c r="G24" s="255">
        <v>1121</v>
      </c>
      <c r="H24" s="484">
        <v>9807993</v>
      </c>
      <c r="I24" s="277">
        <v>151</v>
      </c>
      <c r="J24" s="276">
        <v>64954</v>
      </c>
    </row>
    <row r="25" spans="1:10" s="217" customFormat="1">
      <c r="A25" s="218">
        <v>14</v>
      </c>
      <c r="B25" s="118" t="s">
        <v>686</v>
      </c>
      <c r="C25" s="255">
        <v>331</v>
      </c>
      <c r="D25" s="255">
        <v>16665</v>
      </c>
      <c r="E25" s="308">
        <v>167</v>
      </c>
      <c r="F25" s="257">
        <f t="shared" si="0"/>
        <v>2783055</v>
      </c>
      <c r="G25" s="255">
        <v>337</v>
      </c>
      <c r="H25" s="484">
        <v>2186614</v>
      </c>
      <c r="I25" s="277">
        <v>144</v>
      </c>
      <c r="J25" s="276">
        <v>15185</v>
      </c>
    </row>
    <row r="26" spans="1:10" s="217" customFormat="1">
      <c r="A26" s="218">
        <v>15</v>
      </c>
      <c r="B26" s="118" t="s">
        <v>687</v>
      </c>
      <c r="C26" s="255">
        <v>885</v>
      </c>
      <c r="D26" s="255">
        <v>74048</v>
      </c>
      <c r="E26" s="308">
        <v>167</v>
      </c>
      <c r="F26" s="257">
        <f t="shared" si="0"/>
        <v>12366016</v>
      </c>
      <c r="G26" s="373">
        <v>874</v>
      </c>
      <c r="H26" s="484">
        <v>11102622</v>
      </c>
      <c r="I26" s="277">
        <v>150</v>
      </c>
      <c r="J26" s="276">
        <v>74017</v>
      </c>
    </row>
    <row r="27" spans="1:10">
      <c r="A27" s="218">
        <v>16</v>
      </c>
      <c r="B27" s="226" t="s">
        <v>688</v>
      </c>
      <c r="C27" s="256">
        <v>850</v>
      </c>
      <c r="D27" s="256">
        <v>37993</v>
      </c>
      <c r="E27" s="308">
        <v>167</v>
      </c>
      <c r="F27" s="257">
        <f t="shared" si="0"/>
        <v>6344831</v>
      </c>
      <c r="G27" s="256">
        <v>847</v>
      </c>
      <c r="H27" s="313">
        <v>4748888</v>
      </c>
      <c r="I27" s="278">
        <v>149</v>
      </c>
      <c r="J27" s="275">
        <v>31872</v>
      </c>
    </row>
    <row r="28" spans="1:10">
      <c r="A28" s="218">
        <v>17</v>
      </c>
      <c r="B28" s="226" t="s">
        <v>689</v>
      </c>
      <c r="C28" s="256">
        <v>877</v>
      </c>
      <c r="D28" s="256">
        <v>53761</v>
      </c>
      <c r="E28" s="308">
        <v>167</v>
      </c>
      <c r="F28" s="257">
        <f t="shared" si="0"/>
        <v>8978087</v>
      </c>
      <c r="G28" s="256">
        <v>865</v>
      </c>
      <c r="H28" s="313">
        <v>7752581</v>
      </c>
      <c r="I28" s="278">
        <v>146</v>
      </c>
      <c r="J28" s="22">
        <v>53100</v>
      </c>
    </row>
    <row r="29" spans="1:10">
      <c r="A29" s="218">
        <v>18</v>
      </c>
      <c r="B29" s="226" t="s">
        <v>690</v>
      </c>
      <c r="C29" s="256">
        <v>1200</v>
      </c>
      <c r="D29" s="256">
        <v>78724</v>
      </c>
      <c r="E29" s="308">
        <v>167</v>
      </c>
      <c r="F29" s="257">
        <f t="shared" si="0"/>
        <v>13146908</v>
      </c>
      <c r="G29" s="256">
        <v>1191</v>
      </c>
      <c r="H29" s="313">
        <v>11954259</v>
      </c>
      <c r="I29" s="278">
        <v>151</v>
      </c>
      <c r="J29" s="22">
        <v>79167</v>
      </c>
    </row>
    <row r="30" spans="1:10">
      <c r="A30" s="218">
        <v>19</v>
      </c>
      <c r="B30" s="226" t="s">
        <v>691</v>
      </c>
      <c r="C30" s="256">
        <v>701</v>
      </c>
      <c r="D30" s="256">
        <v>55263</v>
      </c>
      <c r="E30" s="308">
        <v>167</v>
      </c>
      <c r="F30" s="257">
        <f t="shared" si="0"/>
        <v>9228921</v>
      </c>
      <c r="G30" s="256">
        <v>642</v>
      </c>
      <c r="H30" s="313">
        <v>5990174</v>
      </c>
      <c r="I30" s="278">
        <v>146</v>
      </c>
      <c r="J30" s="22">
        <v>41029</v>
      </c>
    </row>
    <row r="31" spans="1:10">
      <c r="A31" s="218">
        <v>20</v>
      </c>
      <c r="B31" s="226" t="s">
        <v>692</v>
      </c>
      <c r="C31" s="256">
        <v>1031</v>
      </c>
      <c r="D31" s="256">
        <v>50874</v>
      </c>
      <c r="E31" s="308">
        <v>167</v>
      </c>
      <c r="F31" s="257">
        <f t="shared" si="0"/>
        <v>8495958</v>
      </c>
      <c r="G31" s="256">
        <v>1020</v>
      </c>
      <c r="H31" s="313">
        <v>7681974</v>
      </c>
      <c r="I31" s="278">
        <v>151</v>
      </c>
      <c r="J31" s="22">
        <v>50874</v>
      </c>
    </row>
    <row r="32" spans="1:10">
      <c r="A32" s="218">
        <v>21</v>
      </c>
      <c r="B32" s="226" t="s">
        <v>693</v>
      </c>
      <c r="C32" s="256">
        <v>517</v>
      </c>
      <c r="D32" s="256">
        <v>25369</v>
      </c>
      <c r="E32" s="308">
        <v>167</v>
      </c>
      <c r="F32" s="257">
        <f t="shared" si="0"/>
        <v>4236623</v>
      </c>
      <c r="G32" s="256">
        <v>512</v>
      </c>
      <c r="H32" s="313">
        <v>3779981</v>
      </c>
      <c r="I32" s="278">
        <v>149</v>
      </c>
      <c r="J32" s="22">
        <v>25369</v>
      </c>
    </row>
    <row r="33" spans="1:10">
      <c r="A33" s="218">
        <v>22</v>
      </c>
      <c r="B33" s="226" t="s">
        <v>694</v>
      </c>
      <c r="C33" s="256">
        <v>1646</v>
      </c>
      <c r="D33" s="256">
        <v>136444</v>
      </c>
      <c r="E33" s="308">
        <v>167</v>
      </c>
      <c r="F33" s="257">
        <f t="shared" si="0"/>
        <v>22786148</v>
      </c>
      <c r="G33" s="256">
        <v>1680</v>
      </c>
      <c r="H33" s="313">
        <v>19892106</v>
      </c>
      <c r="I33" s="278">
        <v>151</v>
      </c>
      <c r="J33" s="22">
        <v>131736</v>
      </c>
    </row>
    <row r="34" spans="1:10">
      <c r="A34" s="218">
        <v>23</v>
      </c>
      <c r="B34" s="226" t="s">
        <v>695</v>
      </c>
      <c r="C34" s="256">
        <v>752</v>
      </c>
      <c r="D34" s="256">
        <v>62009</v>
      </c>
      <c r="E34" s="308">
        <v>167</v>
      </c>
      <c r="F34" s="257">
        <f t="shared" si="0"/>
        <v>10355503</v>
      </c>
      <c r="G34" s="256">
        <v>745</v>
      </c>
      <c r="H34" s="313">
        <v>9202745</v>
      </c>
      <c r="I34" s="278">
        <v>148</v>
      </c>
      <c r="J34" s="22">
        <v>62181</v>
      </c>
    </row>
    <row r="35" spans="1:10">
      <c r="A35" s="218">
        <v>24</v>
      </c>
      <c r="B35" s="226" t="s">
        <v>696</v>
      </c>
      <c r="C35" s="256">
        <v>510</v>
      </c>
      <c r="D35" s="256">
        <v>34966</v>
      </c>
      <c r="E35" s="308">
        <v>167</v>
      </c>
      <c r="F35" s="257">
        <f t="shared" si="0"/>
        <v>5839322</v>
      </c>
      <c r="G35" s="256">
        <v>509</v>
      </c>
      <c r="H35" s="313">
        <v>5148608</v>
      </c>
      <c r="I35" s="278">
        <v>151</v>
      </c>
      <c r="J35" s="22">
        <v>34097</v>
      </c>
    </row>
    <row r="36" spans="1:10">
      <c r="A36" s="218">
        <v>25</v>
      </c>
      <c r="B36" s="226" t="s">
        <v>697</v>
      </c>
      <c r="C36" s="256">
        <v>494</v>
      </c>
      <c r="D36" s="256">
        <v>34940</v>
      </c>
      <c r="E36" s="308">
        <v>167</v>
      </c>
      <c r="F36" s="257">
        <f t="shared" si="0"/>
        <v>5834980</v>
      </c>
      <c r="G36" s="256">
        <v>489</v>
      </c>
      <c r="H36" s="313">
        <v>4814571</v>
      </c>
      <c r="I36" s="278">
        <v>145</v>
      </c>
      <c r="J36" s="22">
        <v>33204</v>
      </c>
    </row>
    <row r="37" spans="1:10">
      <c r="A37" s="218">
        <v>26</v>
      </c>
      <c r="B37" s="226" t="s">
        <v>698</v>
      </c>
      <c r="C37" s="256">
        <v>947</v>
      </c>
      <c r="D37" s="256">
        <v>58191</v>
      </c>
      <c r="E37" s="308">
        <v>167</v>
      </c>
      <c r="F37" s="257">
        <f t="shared" si="0"/>
        <v>9717897</v>
      </c>
      <c r="G37" s="384">
        <v>942</v>
      </c>
      <c r="H37" s="313">
        <v>8504618</v>
      </c>
      <c r="I37" s="278">
        <v>150</v>
      </c>
      <c r="J37" s="22">
        <v>56697</v>
      </c>
    </row>
    <row r="38" spans="1:10">
      <c r="A38" s="218">
        <v>27</v>
      </c>
      <c r="B38" s="226" t="s">
        <v>699</v>
      </c>
      <c r="C38" s="256">
        <v>763</v>
      </c>
      <c r="D38" s="256">
        <v>39171</v>
      </c>
      <c r="E38" s="308">
        <v>167</v>
      </c>
      <c r="F38" s="257">
        <f t="shared" si="0"/>
        <v>6541557</v>
      </c>
      <c r="G38" s="256">
        <v>749</v>
      </c>
      <c r="H38" s="313">
        <v>4771814</v>
      </c>
      <c r="I38" s="278">
        <v>147</v>
      </c>
      <c r="J38" s="22">
        <v>32461</v>
      </c>
    </row>
    <row r="39" spans="1:10">
      <c r="A39" s="218">
        <v>28</v>
      </c>
      <c r="B39" s="226" t="s">
        <v>700</v>
      </c>
      <c r="C39" s="256">
        <v>558</v>
      </c>
      <c r="D39" s="256">
        <v>36430</v>
      </c>
      <c r="E39" s="308">
        <v>167</v>
      </c>
      <c r="F39" s="257">
        <f t="shared" si="0"/>
        <v>6083810</v>
      </c>
      <c r="G39" s="256">
        <v>559</v>
      </c>
      <c r="H39" s="313">
        <v>5329607</v>
      </c>
      <c r="I39" s="278">
        <v>149</v>
      </c>
      <c r="J39" s="22">
        <v>35769</v>
      </c>
    </row>
    <row r="40" spans="1:10">
      <c r="A40" s="218">
        <v>29</v>
      </c>
      <c r="B40" s="226" t="s">
        <v>701</v>
      </c>
      <c r="C40" s="256">
        <v>380</v>
      </c>
      <c r="D40" s="256">
        <v>23085</v>
      </c>
      <c r="E40" s="308">
        <v>167</v>
      </c>
      <c r="F40" s="257">
        <f t="shared" si="0"/>
        <v>3855195</v>
      </c>
      <c r="G40" s="256">
        <v>380</v>
      </c>
      <c r="H40" s="313">
        <v>3390653</v>
      </c>
      <c r="I40" s="278">
        <v>146</v>
      </c>
      <c r="J40" s="22">
        <v>23224</v>
      </c>
    </row>
    <row r="41" spans="1:10">
      <c r="A41" s="218">
        <v>30</v>
      </c>
      <c r="B41" s="226" t="s">
        <v>702</v>
      </c>
      <c r="C41" s="256">
        <v>1071</v>
      </c>
      <c r="D41" s="256">
        <v>74629</v>
      </c>
      <c r="E41" s="308">
        <v>167</v>
      </c>
      <c r="F41" s="257">
        <f t="shared" si="0"/>
        <v>12463043</v>
      </c>
      <c r="G41" s="256">
        <v>1070</v>
      </c>
      <c r="H41" s="313">
        <v>10727815</v>
      </c>
      <c r="I41" s="278">
        <v>150</v>
      </c>
      <c r="J41" s="22">
        <v>71519</v>
      </c>
    </row>
    <row r="42" spans="1:10">
      <c r="A42" s="372"/>
      <c r="B42" s="359" t="s">
        <v>703</v>
      </c>
      <c r="C42" s="355">
        <f>SUM(C12:C41)</f>
        <v>24418</v>
      </c>
      <c r="D42" s="355">
        <f>SUM(D12:D41)</f>
        <v>1640643</v>
      </c>
      <c r="E42" s="308">
        <v>167</v>
      </c>
      <c r="F42" s="366">
        <f>SUM(F12:F41)</f>
        <v>273987381</v>
      </c>
      <c r="G42" s="723">
        <f>SUM(G12:G41)</f>
        <v>24254</v>
      </c>
      <c r="H42" s="385">
        <f>SUM(H12:H41)</f>
        <v>226430345</v>
      </c>
      <c r="I42" s="385"/>
      <c r="J42" s="385">
        <f>SUM(J12:J41)</f>
        <v>1516169</v>
      </c>
    </row>
    <row r="43" spans="1:10" ht="26.25" customHeight="1">
      <c r="A43" s="1149" t="s">
        <v>1051</v>
      </c>
      <c r="B43" s="1149"/>
      <c r="C43" s="1149"/>
      <c r="D43" s="1149"/>
      <c r="E43" s="1149"/>
      <c r="F43" s="1149"/>
      <c r="G43" s="1149"/>
      <c r="H43" s="1149"/>
      <c r="I43" s="1149"/>
      <c r="J43" s="1149"/>
    </row>
    <row r="44" spans="1:10" s="862" customFormat="1" ht="20.25" customHeight="1">
      <c r="A44" s="1147"/>
      <c r="B44" s="1147"/>
      <c r="C44" s="1147"/>
      <c r="D44" s="1147"/>
      <c r="E44" s="1147"/>
      <c r="F44" s="1147"/>
      <c r="G44" s="1147"/>
      <c r="H44" s="1147"/>
      <c r="I44" s="1147"/>
      <c r="J44" s="1147"/>
    </row>
    <row r="45" spans="1:10" s="862" customFormat="1" ht="21" customHeight="1">
      <c r="A45" s="1147"/>
      <c r="B45" s="1147"/>
      <c r="C45" s="1147"/>
      <c r="D45" s="1147"/>
      <c r="E45" s="1147"/>
      <c r="F45" s="1147"/>
      <c r="G45" s="1147"/>
      <c r="H45" s="1147"/>
      <c r="I45" s="1147"/>
      <c r="J45" s="1147"/>
    </row>
    <row r="46" spans="1:10" ht="24" customHeight="1">
      <c r="A46" s="1147"/>
      <c r="B46" s="1147"/>
      <c r="C46" s="1147"/>
      <c r="D46" s="1147"/>
      <c r="E46" s="1147"/>
      <c r="F46" s="1147"/>
      <c r="G46" s="1147"/>
      <c r="H46" s="1147"/>
      <c r="I46" s="1147"/>
      <c r="J46" s="1147"/>
    </row>
    <row r="47" spans="1:10" ht="12.75" customHeight="1">
      <c r="A47" s="9"/>
      <c r="B47" s="24"/>
      <c r="C47" s="24"/>
      <c r="D47" s="18"/>
      <c r="E47" s="18"/>
      <c r="F47" s="18"/>
      <c r="G47" s="616"/>
      <c r="H47" s="616"/>
      <c r="I47" s="18"/>
      <c r="J47" s="18"/>
    </row>
    <row r="48" spans="1:10" ht="15.75" customHeight="1">
      <c r="A48" s="12" t="s">
        <v>11</v>
      </c>
      <c r="B48" s="12"/>
      <c r="C48" s="12"/>
      <c r="D48" s="12"/>
      <c r="E48" s="12"/>
      <c r="F48" s="12"/>
      <c r="G48" s="12"/>
      <c r="H48" s="862"/>
      <c r="I48" s="943" t="s">
        <v>12</v>
      </c>
      <c r="J48" s="943"/>
    </row>
    <row r="49" spans="1:10" ht="12.75" customHeight="1">
      <c r="A49" s="955" t="s">
        <v>13</v>
      </c>
      <c r="B49" s="955"/>
      <c r="C49" s="955"/>
      <c r="D49" s="955"/>
      <c r="E49" s="955"/>
      <c r="F49" s="955"/>
      <c r="G49" s="955"/>
      <c r="H49" s="955"/>
      <c r="I49" s="955"/>
      <c r="J49" s="955"/>
    </row>
    <row r="50" spans="1:10" ht="12.75" customHeight="1">
      <c r="A50" s="955" t="s">
        <v>19</v>
      </c>
      <c r="B50" s="955"/>
      <c r="C50" s="955"/>
      <c r="D50" s="955"/>
      <c r="E50" s="955"/>
      <c r="F50" s="955"/>
      <c r="G50" s="955"/>
      <c r="H50" s="955"/>
      <c r="I50" s="955"/>
      <c r="J50" s="955"/>
    </row>
    <row r="51" spans="1:10">
      <c r="A51" s="12"/>
      <c r="B51" s="12"/>
      <c r="C51" s="12"/>
      <c r="E51" s="12"/>
      <c r="H51" s="942" t="s">
        <v>82</v>
      </c>
      <c r="I51" s="942"/>
      <c r="J51" s="942"/>
    </row>
    <row r="55" spans="1:10">
      <c r="A55" s="1145"/>
      <c r="B55" s="1145"/>
      <c r="C55" s="1145"/>
      <c r="D55" s="1145"/>
      <c r="E55" s="1145"/>
      <c r="F55" s="1145"/>
      <c r="G55" s="1145"/>
      <c r="H55" s="1145"/>
      <c r="I55" s="1145"/>
      <c r="J55" s="1145"/>
    </row>
    <row r="57" spans="1:10">
      <c r="A57" s="1145"/>
      <c r="B57" s="1145"/>
      <c r="C57" s="1145"/>
      <c r="D57" s="1145"/>
      <c r="E57" s="1145"/>
      <c r="F57" s="1145"/>
      <c r="G57" s="1145"/>
      <c r="H57" s="1145"/>
      <c r="I57" s="1145"/>
      <c r="J57" s="1145"/>
    </row>
  </sheetData>
  <mergeCells count="20">
    <mergeCell ref="E1:I1"/>
    <mergeCell ref="A2:J2"/>
    <mergeCell ref="A3:J3"/>
    <mergeCell ref="A5:J5"/>
    <mergeCell ref="A8:B8"/>
    <mergeCell ref="H8:J8"/>
    <mergeCell ref="A50:J50"/>
    <mergeCell ref="H51:J51"/>
    <mergeCell ref="A55:J55"/>
    <mergeCell ref="A57:J57"/>
    <mergeCell ref="A9:A10"/>
    <mergeCell ref="B9:B10"/>
    <mergeCell ref="C9:F9"/>
    <mergeCell ref="G9:J9"/>
    <mergeCell ref="I48:J48"/>
    <mergeCell ref="A49:J49"/>
    <mergeCell ref="A43:J43"/>
    <mergeCell ref="A44:J44"/>
    <mergeCell ref="A45:J45"/>
    <mergeCell ref="A46:J46"/>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16.xml><?xml version="1.0" encoding="utf-8"?>
<worksheet xmlns="http://schemas.openxmlformats.org/spreadsheetml/2006/main" xmlns:r="http://schemas.openxmlformats.org/officeDocument/2006/relationships">
  <sheetPr>
    <tabColor rgb="FF00B050"/>
    <pageSetUpPr fitToPage="1"/>
  </sheetPr>
  <dimension ref="A1:P55"/>
  <sheetViews>
    <sheetView zoomScaleSheetLayoutView="90" workbookViewId="0">
      <selection activeCell="G7" sqref="G7"/>
    </sheetView>
  </sheetViews>
  <sheetFormatPr defaultColWidth="9.140625" defaultRowHeight="12.75"/>
  <cols>
    <col min="1" max="1" width="7.42578125" style="13" customWidth="1"/>
    <col min="2" max="2" width="17.140625" style="13" customWidth="1"/>
    <col min="3" max="3" width="11" style="13" customWidth="1"/>
    <col min="4" max="4" width="10" style="13" customWidth="1"/>
    <col min="5" max="5" width="13.140625" style="13" customWidth="1"/>
    <col min="6" max="6" width="14.8554687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6" customFormat="1">
      <c r="E1" s="1008"/>
      <c r="F1" s="1008"/>
      <c r="G1" s="1008"/>
      <c r="H1" s="1008"/>
      <c r="I1" s="1008"/>
      <c r="J1" s="110" t="s">
        <v>379</v>
      </c>
    </row>
    <row r="2" spans="1:16" customFormat="1" ht="15">
      <c r="A2" s="1135" t="s">
        <v>0</v>
      </c>
      <c r="B2" s="1135"/>
      <c r="C2" s="1135"/>
      <c r="D2" s="1135"/>
      <c r="E2" s="1135"/>
      <c r="F2" s="1135"/>
      <c r="G2" s="1135"/>
      <c r="H2" s="1135"/>
      <c r="I2" s="1135"/>
      <c r="J2" s="1135"/>
    </row>
    <row r="3" spans="1:16" customFormat="1" ht="20.25">
      <c r="A3" s="1006" t="s">
        <v>899</v>
      </c>
      <c r="B3" s="1006"/>
      <c r="C3" s="1006"/>
      <c r="D3" s="1006"/>
      <c r="E3" s="1006"/>
      <c r="F3" s="1006"/>
      <c r="G3" s="1006"/>
      <c r="H3" s="1006"/>
      <c r="I3" s="1006"/>
      <c r="J3" s="1006"/>
    </row>
    <row r="4" spans="1:16" customFormat="1" ht="14.25" customHeight="1"/>
    <row r="5" spans="1:16" ht="19.5" customHeight="1">
      <c r="A5" s="1136" t="s">
        <v>921</v>
      </c>
      <c r="B5" s="1136"/>
      <c r="C5" s="1136"/>
      <c r="D5" s="1136"/>
      <c r="E5" s="1136"/>
      <c r="F5" s="1136"/>
      <c r="G5" s="1136"/>
      <c r="H5" s="1136"/>
      <c r="I5" s="1136"/>
      <c r="J5" s="1136"/>
    </row>
    <row r="6" spans="1:16" ht="13.5" customHeight="1">
      <c r="A6" s="1"/>
      <c r="B6" s="1"/>
      <c r="C6" s="1"/>
      <c r="D6" s="1"/>
      <c r="E6" s="1"/>
      <c r="F6" s="1"/>
      <c r="G6" s="1"/>
      <c r="H6" s="1"/>
      <c r="I6" s="1"/>
      <c r="J6" s="1"/>
    </row>
    <row r="7" spans="1:16" ht="0.75" customHeight="1"/>
    <row r="8" spans="1:16">
      <c r="A8" s="942" t="s">
        <v>722</v>
      </c>
      <c r="B8" s="942"/>
      <c r="C8" s="25"/>
      <c r="H8" s="1142" t="s">
        <v>915</v>
      </c>
      <c r="I8" s="1142"/>
      <c r="J8" s="1142"/>
    </row>
    <row r="9" spans="1:16">
      <c r="A9" s="985" t="s">
        <v>2</v>
      </c>
      <c r="B9" s="985" t="s">
        <v>3</v>
      </c>
      <c r="C9" s="951" t="s">
        <v>918</v>
      </c>
      <c r="D9" s="1059"/>
      <c r="E9" s="1059"/>
      <c r="F9" s="952"/>
      <c r="G9" s="951" t="s">
        <v>103</v>
      </c>
      <c r="H9" s="1059"/>
      <c r="I9" s="1059"/>
      <c r="J9" s="952"/>
      <c r="O9" s="16"/>
      <c r="P9" s="18"/>
    </row>
    <row r="10" spans="1:16" ht="64.5" customHeight="1">
      <c r="A10" s="985"/>
      <c r="B10" s="985"/>
      <c r="C10" s="337" t="s">
        <v>191</v>
      </c>
      <c r="D10" s="337" t="s">
        <v>16</v>
      </c>
      <c r="E10" s="386" t="s">
        <v>920</v>
      </c>
      <c r="F10" s="370" t="s">
        <v>208</v>
      </c>
      <c r="G10" s="337" t="s">
        <v>191</v>
      </c>
      <c r="H10" s="380" t="s">
        <v>17</v>
      </c>
      <c r="I10" s="387" t="s">
        <v>111</v>
      </c>
      <c r="J10" s="337" t="s">
        <v>209</v>
      </c>
    </row>
    <row r="11" spans="1:16">
      <c r="A11" s="337">
        <v>1</v>
      </c>
      <c r="B11" s="337">
        <v>2</v>
      </c>
      <c r="C11" s="337">
        <v>3</v>
      </c>
      <c r="D11" s="337">
        <v>4</v>
      </c>
      <c r="E11" s="337">
        <v>5</v>
      </c>
      <c r="F11" s="370">
        <v>6</v>
      </c>
      <c r="G11" s="337">
        <v>7</v>
      </c>
      <c r="H11" s="380">
        <v>8</v>
      </c>
      <c r="I11" s="337">
        <v>9</v>
      </c>
      <c r="J11" s="337">
        <v>10</v>
      </c>
    </row>
    <row r="12" spans="1:16" s="217" customFormat="1">
      <c r="A12" s="218">
        <v>1</v>
      </c>
      <c r="B12" s="118" t="s">
        <v>673</v>
      </c>
      <c r="C12" s="251">
        <v>0</v>
      </c>
      <c r="D12" s="251">
        <v>0</v>
      </c>
      <c r="E12" s="251">
        <v>0</v>
      </c>
      <c r="F12" s="258">
        <v>0</v>
      </c>
      <c r="G12" s="251">
        <v>0</v>
      </c>
      <c r="H12" s="259">
        <v>0</v>
      </c>
      <c r="I12" s="259">
        <v>0</v>
      </c>
      <c r="J12" s="259">
        <v>0</v>
      </c>
    </row>
    <row r="13" spans="1:16" s="217" customFormat="1">
      <c r="A13" s="218">
        <v>2</v>
      </c>
      <c r="B13" s="118" t="s">
        <v>674</v>
      </c>
      <c r="C13" s="251">
        <v>0</v>
      </c>
      <c r="D13" s="251">
        <v>0</v>
      </c>
      <c r="E13" s="251">
        <v>0</v>
      </c>
      <c r="F13" s="258">
        <v>0</v>
      </c>
      <c r="G13" s="251">
        <v>0</v>
      </c>
      <c r="H13" s="259">
        <v>0</v>
      </c>
      <c r="I13" s="259">
        <v>0</v>
      </c>
      <c r="J13" s="259">
        <v>0</v>
      </c>
    </row>
    <row r="14" spans="1:16" s="217" customFormat="1">
      <c r="A14" s="218">
        <v>3</v>
      </c>
      <c r="B14" s="118" t="s">
        <v>675</v>
      </c>
      <c r="C14" s="251">
        <v>0</v>
      </c>
      <c r="D14" s="251">
        <v>0</v>
      </c>
      <c r="E14" s="251">
        <v>0</v>
      </c>
      <c r="F14" s="258">
        <v>0</v>
      </c>
      <c r="G14" s="251">
        <v>0</v>
      </c>
      <c r="H14" s="259">
        <v>0</v>
      </c>
      <c r="I14" s="259">
        <v>0</v>
      </c>
      <c r="J14" s="259">
        <v>0</v>
      </c>
    </row>
    <row r="15" spans="1:16" s="217" customFormat="1">
      <c r="A15" s="218">
        <v>4</v>
      </c>
      <c r="B15" s="118" t="s">
        <v>676</v>
      </c>
      <c r="C15" s="251">
        <v>0</v>
      </c>
      <c r="D15" s="251">
        <v>0</v>
      </c>
      <c r="E15" s="251">
        <v>0</v>
      </c>
      <c r="F15" s="258">
        <v>0</v>
      </c>
      <c r="G15" s="251">
        <v>0</v>
      </c>
      <c r="H15" s="259">
        <v>0</v>
      </c>
      <c r="I15" s="259">
        <v>0</v>
      </c>
      <c r="J15" s="259">
        <v>0</v>
      </c>
    </row>
    <row r="16" spans="1:16" s="217" customFormat="1">
      <c r="A16" s="218">
        <v>5</v>
      </c>
      <c r="B16" s="118" t="s">
        <v>677</v>
      </c>
      <c r="C16" s="251">
        <v>0</v>
      </c>
      <c r="D16" s="251">
        <v>0</v>
      </c>
      <c r="E16" s="251">
        <v>0</v>
      </c>
      <c r="F16" s="258">
        <v>0</v>
      </c>
      <c r="G16" s="251">
        <v>0</v>
      </c>
      <c r="H16" s="259">
        <v>0</v>
      </c>
      <c r="I16" s="259">
        <v>0</v>
      </c>
      <c r="J16" s="259">
        <v>0</v>
      </c>
    </row>
    <row r="17" spans="1:10" s="217" customFormat="1">
      <c r="A17" s="218">
        <v>6</v>
      </c>
      <c r="B17" s="118" t="s">
        <v>678</v>
      </c>
      <c r="C17" s="251">
        <v>0</v>
      </c>
      <c r="D17" s="251">
        <v>0</v>
      </c>
      <c r="E17" s="251">
        <v>0</v>
      </c>
      <c r="F17" s="258">
        <v>0</v>
      </c>
      <c r="G17" s="251">
        <v>0</v>
      </c>
      <c r="H17" s="259">
        <v>0</v>
      </c>
      <c r="I17" s="259">
        <v>0</v>
      </c>
      <c r="J17" s="259">
        <v>0</v>
      </c>
    </row>
    <row r="18" spans="1:10" s="217" customFormat="1">
      <c r="A18" s="218">
        <v>7</v>
      </c>
      <c r="B18" s="118" t="s">
        <v>679</v>
      </c>
      <c r="C18" s="251">
        <v>0</v>
      </c>
      <c r="D18" s="251">
        <v>0</v>
      </c>
      <c r="E18" s="251">
        <v>0</v>
      </c>
      <c r="F18" s="258">
        <v>0</v>
      </c>
      <c r="G18" s="251">
        <v>0</v>
      </c>
      <c r="H18" s="259">
        <v>0</v>
      </c>
      <c r="I18" s="259">
        <v>0</v>
      </c>
      <c r="J18" s="259">
        <v>0</v>
      </c>
    </row>
    <row r="19" spans="1:10" s="217" customFormat="1">
      <c r="A19" s="218">
        <v>8</v>
      </c>
      <c r="B19" s="118" t="s">
        <v>680</v>
      </c>
      <c r="C19" s="251">
        <v>0</v>
      </c>
      <c r="D19" s="251">
        <v>0</v>
      </c>
      <c r="E19" s="251">
        <v>0</v>
      </c>
      <c r="F19" s="258">
        <v>0</v>
      </c>
      <c r="G19" s="251">
        <v>0</v>
      </c>
      <c r="H19" s="259">
        <v>0</v>
      </c>
      <c r="I19" s="259">
        <v>0</v>
      </c>
      <c r="J19" s="259">
        <v>0</v>
      </c>
    </row>
    <row r="20" spans="1:10" s="217" customFormat="1">
      <c r="A20" s="218">
        <v>9</v>
      </c>
      <c r="B20" s="118" t="s">
        <v>681</v>
      </c>
      <c r="C20" s="251">
        <v>0</v>
      </c>
      <c r="D20" s="251">
        <v>0</v>
      </c>
      <c r="E20" s="251">
        <v>0</v>
      </c>
      <c r="F20" s="258">
        <v>0</v>
      </c>
      <c r="G20" s="251">
        <v>0</v>
      </c>
      <c r="H20" s="259">
        <v>0</v>
      </c>
      <c r="I20" s="259">
        <v>0</v>
      </c>
      <c r="J20" s="259">
        <v>0</v>
      </c>
    </row>
    <row r="21" spans="1:10" s="217" customFormat="1">
      <c r="A21" s="218">
        <v>10</v>
      </c>
      <c r="B21" s="118" t="s">
        <v>682</v>
      </c>
      <c r="C21" s="251">
        <v>0</v>
      </c>
      <c r="D21" s="251">
        <v>0</v>
      </c>
      <c r="E21" s="251">
        <v>0</v>
      </c>
      <c r="F21" s="258">
        <v>0</v>
      </c>
      <c r="G21" s="251">
        <v>0</v>
      </c>
      <c r="H21" s="259">
        <v>0</v>
      </c>
      <c r="I21" s="259">
        <v>0</v>
      </c>
      <c r="J21" s="259">
        <v>0</v>
      </c>
    </row>
    <row r="22" spans="1:10" s="217" customFormat="1">
      <c r="A22" s="218">
        <v>11</v>
      </c>
      <c r="B22" s="118" t="s">
        <v>683</v>
      </c>
      <c r="C22" s="251">
        <v>0</v>
      </c>
      <c r="D22" s="251">
        <v>0</v>
      </c>
      <c r="E22" s="251">
        <v>0</v>
      </c>
      <c r="F22" s="258">
        <v>0</v>
      </c>
      <c r="G22" s="251">
        <v>0</v>
      </c>
      <c r="H22" s="259">
        <v>0</v>
      </c>
      <c r="I22" s="259">
        <v>0</v>
      </c>
      <c r="J22" s="259">
        <v>0</v>
      </c>
    </row>
    <row r="23" spans="1:10" s="217" customFormat="1">
      <c r="A23" s="218">
        <v>12</v>
      </c>
      <c r="B23" s="118" t="s">
        <v>684</v>
      </c>
      <c r="C23" s="251">
        <v>0</v>
      </c>
      <c r="D23" s="251">
        <v>0</v>
      </c>
      <c r="E23" s="251">
        <v>0</v>
      </c>
      <c r="F23" s="258">
        <v>0</v>
      </c>
      <c r="G23" s="251">
        <v>0</v>
      </c>
      <c r="H23" s="259">
        <v>0</v>
      </c>
      <c r="I23" s="259">
        <v>0</v>
      </c>
      <c r="J23" s="259">
        <v>0</v>
      </c>
    </row>
    <row r="24" spans="1:10" s="217" customFormat="1">
      <c r="A24" s="218">
        <v>13</v>
      </c>
      <c r="B24" s="118" t="s">
        <v>685</v>
      </c>
      <c r="C24" s="251">
        <v>0</v>
      </c>
      <c r="D24" s="251">
        <v>0</v>
      </c>
      <c r="E24" s="251">
        <v>0</v>
      </c>
      <c r="F24" s="258">
        <v>0</v>
      </c>
      <c r="G24" s="251">
        <v>0</v>
      </c>
      <c r="H24" s="259">
        <v>0</v>
      </c>
      <c r="I24" s="259">
        <v>0</v>
      </c>
      <c r="J24" s="259">
        <v>0</v>
      </c>
    </row>
    <row r="25" spans="1:10" s="217" customFormat="1">
      <c r="A25" s="218">
        <v>14</v>
      </c>
      <c r="B25" s="118" t="s">
        <v>686</v>
      </c>
      <c r="C25" s="251">
        <v>0</v>
      </c>
      <c r="D25" s="251">
        <v>0</v>
      </c>
      <c r="E25" s="251">
        <v>0</v>
      </c>
      <c r="F25" s="258">
        <v>0</v>
      </c>
      <c r="G25" s="251">
        <v>0</v>
      </c>
      <c r="H25" s="259">
        <v>0</v>
      </c>
      <c r="I25" s="259">
        <v>0</v>
      </c>
      <c r="J25" s="259">
        <v>0</v>
      </c>
    </row>
    <row r="26" spans="1:10" s="217" customFormat="1">
      <c r="A26" s="218">
        <v>15</v>
      </c>
      <c r="B26" s="118" t="s">
        <v>687</v>
      </c>
      <c r="C26" s="251">
        <v>0</v>
      </c>
      <c r="D26" s="251">
        <v>0</v>
      </c>
      <c r="E26" s="251">
        <v>0</v>
      </c>
      <c r="F26" s="258">
        <v>0</v>
      </c>
      <c r="G26" s="251">
        <v>0</v>
      </c>
      <c r="H26" s="259">
        <v>0</v>
      </c>
      <c r="I26" s="259">
        <v>0</v>
      </c>
      <c r="J26" s="259">
        <v>0</v>
      </c>
    </row>
    <row r="27" spans="1:10">
      <c r="A27" s="218">
        <v>16</v>
      </c>
      <c r="B27" s="226" t="s">
        <v>688</v>
      </c>
      <c r="C27" s="251">
        <v>0</v>
      </c>
      <c r="D27" s="251">
        <v>0</v>
      </c>
      <c r="E27" s="251">
        <v>0</v>
      </c>
      <c r="F27" s="258">
        <v>0</v>
      </c>
      <c r="G27" s="251">
        <v>0</v>
      </c>
      <c r="H27" s="259">
        <v>0</v>
      </c>
      <c r="I27" s="259">
        <v>0</v>
      </c>
      <c r="J27" s="259">
        <v>0</v>
      </c>
    </row>
    <row r="28" spans="1:10">
      <c r="A28" s="218">
        <v>17</v>
      </c>
      <c r="B28" s="226" t="s">
        <v>689</v>
      </c>
      <c r="C28" s="251">
        <v>0</v>
      </c>
      <c r="D28" s="251">
        <v>0</v>
      </c>
      <c r="E28" s="251">
        <v>0</v>
      </c>
      <c r="F28" s="258">
        <v>0</v>
      </c>
      <c r="G28" s="251">
        <v>0</v>
      </c>
      <c r="H28" s="259">
        <v>0</v>
      </c>
      <c r="I28" s="259">
        <v>0</v>
      </c>
      <c r="J28" s="259">
        <v>0</v>
      </c>
    </row>
    <row r="29" spans="1:10">
      <c r="A29" s="218">
        <v>18</v>
      </c>
      <c r="B29" s="226" t="s">
        <v>690</v>
      </c>
      <c r="C29" s="251">
        <v>0</v>
      </c>
      <c r="D29" s="251">
        <v>0</v>
      </c>
      <c r="E29" s="251">
        <v>0</v>
      </c>
      <c r="F29" s="258">
        <v>0</v>
      </c>
      <c r="G29" s="251">
        <v>0</v>
      </c>
      <c r="H29" s="259">
        <v>0</v>
      </c>
      <c r="I29" s="259">
        <v>0</v>
      </c>
      <c r="J29" s="259">
        <v>0</v>
      </c>
    </row>
    <row r="30" spans="1:10">
      <c r="A30" s="218">
        <v>19</v>
      </c>
      <c r="B30" s="226" t="s">
        <v>691</v>
      </c>
      <c r="C30" s="251">
        <v>0</v>
      </c>
      <c r="D30" s="251">
        <v>0</v>
      </c>
      <c r="E30" s="251">
        <v>0</v>
      </c>
      <c r="F30" s="258">
        <v>0</v>
      </c>
      <c r="G30" s="251">
        <v>0</v>
      </c>
      <c r="H30" s="259">
        <v>0</v>
      </c>
      <c r="I30" s="259">
        <v>0</v>
      </c>
      <c r="J30" s="259">
        <v>0</v>
      </c>
    </row>
    <row r="31" spans="1:10">
      <c r="A31" s="218">
        <v>20</v>
      </c>
      <c r="B31" s="226" t="s">
        <v>692</v>
      </c>
      <c r="C31" s="251">
        <v>0</v>
      </c>
      <c r="D31" s="251">
        <v>0</v>
      </c>
      <c r="E31" s="251">
        <v>0</v>
      </c>
      <c r="F31" s="258">
        <v>0</v>
      </c>
      <c r="G31" s="251">
        <v>0</v>
      </c>
      <c r="H31" s="259">
        <v>0</v>
      </c>
      <c r="I31" s="259">
        <v>0</v>
      </c>
      <c r="J31" s="259">
        <v>0</v>
      </c>
    </row>
    <row r="32" spans="1:10">
      <c r="A32" s="218">
        <v>21</v>
      </c>
      <c r="B32" s="226" t="s">
        <v>693</v>
      </c>
      <c r="C32" s="251">
        <v>0</v>
      </c>
      <c r="D32" s="251">
        <v>0</v>
      </c>
      <c r="E32" s="251">
        <v>0</v>
      </c>
      <c r="F32" s="258">
        <v>0</v>
      </c>
      <c r="G32" s="251">
        <v>0</v>
      </c>
      <c r="H32" s="259">
        <v>0</v>
      </c>
      <c r="I32" s="259">
        <v>0</v>
      </c>
      <c r="J32" s="259">
        <v>0</v>
      </c>
    </row>
    <row r="33" spans="1:10">
      <c r="A33" s="218">
        <v>22</v>
      </c>
      <c r="B33" s="226" t="s">
        <v>694</v>
      </c>
      <c r="C33" s="251">
        <v>0</v>
      </c>
      <c r="D33" s="251">
        <v>0</v>
      </c>
      <c r="E33" s="251">
        <v>0</v>
      </c>
      <c r="F33" s="258">
        <v>0</v>
      </c>
      <c r="G33" s="251">
        <v>0</v>
      </c>
      <c r="H33" s="259">
        <v>0</v>
      </c>
      <c r="I33" s="259">
        <v>0</v>
      </c>
      <c r="J33" s="259">
        <v>0</v>
      </c>
    </row>
    <row r="34" spans="1:10">
      <c r="A34" s="218">
        <v>23</v>
      </c>
      <c r="B34" s="226" t="s">
        <v>695</v>
      </c>
      <c r="C34" s="251">
        <v>0</v>
      </c>
      <c r="D34" s="251">
        <v>0</v>
      </c>
      <c r="E34" s="251">
        <v>0</v>
      </c>
      <c r="F34" s="258">
        <v>0</v>
      </c>
      <c r="G34" s="251">
        <v>0</v>
      </c>
      <c r="H34" s="259">
        <v>0</v>
      </c>
      <c r="I34" s="259">
        <v>0</v>
      </c>
      <c r="J34" s="259">
        <v>0</v>
      </c>
    </row>
    <row r="35" spans="1:10">
      <c r="A35" s="218">
        <v>24</v>
      </c>
      <c r="B35" s="226" t="s">
        <v>696</v>
      </c>
      <c r="C35" s="251">
        <v>0</v>
      </c>
      <c r="D35" s="251">
        <v>0</v>
      </c>
      <c r="E35" s="251">
        <v>0</v>
      </c>
      <c r="F35" s="258">
        <v>0</v>
      </c>
      <c r="G35" s="251">
        <v>0</v>
      </c>
      <c r="H35" s="259">
        <v>0</v>
      </c>
      <c r="I35" s="259">
        <v>0</v>
      </c>
      <c r="J35" s="259">
        <v>0</v>
      </c>
    </row>
    <row r="36" spans="1:10">
      <c r="A36" s="218">
        <v>25</v>
      </c>
      <c r="B36" s="226" t="s">
        <v>697</v>
      </c>
      <c r="C36" s="251">
        <v>0</v>
      </c>
      <c r="D36" s="251">
        <v>0</v>
      </c>
      <c r="E36" s="251">
        <v>0</v>
      </c>
      <c r="F36" s="258">
        <v>0</v>
      </c>
      <c r="G36" s="251">
        <v>0</v>
      </c>
      <c r="H36" s="259">
        <v>0</v>
      </c>
      <c r="I36" s="259">
        <v>0</v>
      </c>
      <c r="J36" s="259">
        <v>0</v>
      </c>
    </row>
    <row r="37" spans="1:10">
      <c r="A37" s="218">
        <v>26</v>
      </c>
      <c r="B37" s="226" t="s">
        <v>698</v>
      </c>
      <c r="C37" s="251">
        <v>0</v>
      </c>
      <c r="D37" s="251">
        <v>0</v>
      </c>
      <c r="E37" s="251">
        <v>0</v>
      </c>
      <c r="F37" s="258">
        <v>0</v>
      </c>
      <c r="G37" s="251">
        <v>0</v>
      </c>
      <c r="H37" s="259">
        <v>0</v>
      </c>
      <c r="I37" s="259">
        <v>0</v>
      </c>
      <c r="J37" s="259">
        <v>0</v>
      </c>
    </row>
    <row r="38" spans="1:10">
      <c r="A38" s="218">
        <v>27</v>
      </c>
      <c r="B38" s="226" t="s">
        <v>699</v>
      </c>
      <c r="C38" s="251">
        <v>0</v>
      </c>
      <c r="D38" s="251">
        <v>0</v>
      </c>
      <c r="E38" s="251">
        <v>0</v>
      </c>
      <c r="F38" s="258">
        <v>0</v>
      </c>
      <c r="G38" s="251">
        <v>0</v>
      </c>
      <c r="H38" s="259">
        <v>0</v>
      </c>
      <c r="I38" s="259">
        <v>0</v>
      </c>
      <c r="J38" s="259">
        <v>0</v>
      </c>
    </row>
    <row r="39" spans="1:10">
      <c r="A39" s="218">
        <v>28</v>
      </c>
      <c r="B39" s="226" t="s">
        <v>700</v>
      </c>
      <c r="C39" s="251">
        <v>0</v>
      </c>
      <c r="D39" s="251">
        <v>0</v>
      </c>
      <c r="E39" s="251">
        <v>0</v>
      </c>
      <c r="F39" s="258">
        <v>0</v>
      </c>
      <c r="G39" s="251">
        <v>0</v>
      </c>
      <c r="H39" s="259">
        <v>0</v>
      </c>
      <c r="I39" s="259">
        <v>0</v>
      </c>
      <c r="J39" s="259">
        <v>0</v>
      </c>
    </row>
    <row r="40" spans="1:10">
      <c r="A40" s="218">
        <v>29</v>
      </c>
      <c r="B40" s="226" t="s">
        <v>701</v>
      </c>
      <c r="C40" s="251">
        <v>0</v>
      </c>
      <c r="D40" s="251">
        <v>0</v>
      </c>
      <c r="E40" s="251">
        <v>0</v>
      </c>
      <c r="F40" s="258">
        <v>0</v>
      </c>
      <c r="G40" s="251">
        <v>0</v>
      </c>
      <c r="H40" s="259">
        <v>0</v>
      </c>
      <c r="I40" s="259">
        <v>0</v>
      </c>
      <c r="J40" s="259">
        <v>0</v>
      </c>
    </row>
    <row r="41" spans="1:10">
      <c r="A41" s="218">
        <v>30</v>
      </c>
      <c r="B41" s="226" t="s">
        <v>702</v>
      </c>
      <c r="C41" s="251">
        <v>0</v>
      </c>
      <c r="D41" s="251">
        <v>0</v>
      </c>
      <c r="E41" s="251">
        <v>0</v>
      </c>
      <c r="F41" s="258">
        <v>0</v>
      </c>
      <c r="G41" s="251">
        <v>0</v>
      </c>
      <c r="H41" s="259">
        <v>0</v>
      </c>
      <c r="I41" s="259">
        <v>0</v>
      </c>
      <c r="J41" s="259">
        <v>0</v>
      </c>
    </row>
    <row r="42" spans="1:10">
      <c r="A42" s="382"/>
      <c r="B42" s="359" t="s">
        <v>18</v>
      </c>
      <c r="C42" s="388">
        <v>0</v>
      </c>
      <c r="D42" s="388">
        <v>0</v>
      </c>
      <c r="E42" s="388">
        <v>0</v>
      </c>
      <c r="F42" s="389">
        <v>0</v>
      </c>
      <c r="G42" s="388">
        <v>0</v>
      </c>
      <c r="H42" s="390">
        <v>0</v>
      </c>
      <c r="I42" s="390">
        <v>0</v>
      </c>
      <c r="J42" s="390">
        <v>0</v>
      </c>
    </row>
    <row r="43" spans="1:10">
      <c r="A43" s="9"/>
      <c r="B43" s="24"/>
      <c r="C43" s="24"/>
      <c r="D43" s="18"/>
      <c r="E43" s="18"/>
      <c r="F43" s="18"/>
      <c r="G43" s="18"/>
      <c r="H43" s="18"/>
      <c r="I43" s="18"/>
      <c r="J43" s="18"/>
    </row>
    <row r="44" spans="1:10">
      <c r="A44" s="9"/>
      <c r="B44" s="24"/>
      <c r="C44" s="24"/>
      <c r="D44" s="18"/>
      <c r="E44" s="18"/>
      <c r="F44" s="18"/>
      <c r="G44" s="18"/>
      <c r="H44" s="18"/>
      <c r="I44" s="18"/>
      <c r="J44" s="18"/>
    </row>
    <row r="45" spans="1:10">
      <c r="A45" s="9"/>
      <c r="B45" s="24"/>
      <c r="C45" s="24"/>
      <c r="D45" s="18"/>
      <c r="E45" s="18"/>
      <c r="F45" s="18"/>
      <c r="G45" s="18"/>
      <c r="H45" s="18"/>
      <c r="I45" s="18"/>
      <c r="J45" s="18"/>
    </row>
    <row r="46" spans="1:10" ht="15.75" customHeight="1">
      <c r="A46" s="12" t="s">
        <v>11</v>
      </c>
      <c r="B46" s="12"/>
      <c r="C46" s="12"/>
      <c r="D46" s="12"/>
      <c r="E46" s="12"/>
      <c r="F46" s="12"/>
      <c r="G46" s="12"/>
      <c r="I46" s="943" t="s">
        <v>12</v>
      </c>
      <c r="J46" s="943"/>
    </row>
    <row r="47" spans="1:10" ht="12.75" customHeight="1">
      <c r="A47" s="955" t="s">
        <v>13</v>
      </c>
      <c r="B47" s="955"/>
      <c r="C47" s="955"/>
      <c r="D47" s="955"/>
      <c r="E47" s="955"/>
      <c r="F47" s="955"/>
      <c r="G47" s="955"/>
      <c r="H47" s="955"/>
      <c r="I47" s="955"/>
      <c r="J47" s="955"/>
    </row>
    <row r="48" spans="1:10" ht="12.75" customHeight="1">
      <c r="A48" s="955" t="s">
        <v>19</v>
      </c>
      <c r="B48" s="955"/>
      <c r="C48" s="955"/>
      <c r="D48" s="955"/>
      <c r="E48" s="955"/>
      <c r="F48" s="955"/>
      <c r="G48" s="955"/>
      <c r="H48" s="955"/>
      <c r="I48" s="955"/>
      <c r="J48" s="955"/>
    </row>
    <row r="49" spans="1:10">
      <c r="A49" s="12"/>
      <c r="B49" s="12"/>
      <c r="C49" s="12"/>
      <c r="E49" s="12"/>
      <c r="H49" s="942" t="s">
        <v>82</v>
      </c>
      <c r="I49" s="942"/>
      <c r="J49" s="942"/>
    </row>
    <row r="53" spans="1:10">
      <c r="A53" s="1145"/>
      <c r="B53" s="1145"/>
      <c r="C53" s="1145"/>
      <c r="D53" s="1145"/>
      <c r="E53" s="1145"/>
      <c r="F53" s="1145"/>
      <c r="G53" s="1145"/>
      <c r="H53" s="1145"/>
      <c r="I53" s="1145"/>
      <c r="J53" s="1145"/>
    </row>
    <row r="55" spans="1:10">
      <c r="A55" s="1145"/>
      <c r="B55" s="1145"/>
      <c r="C55" s="1145"/>
      <c r="D55" s="1145"/>
      <c r="E55" s="1145"/>
      <c r="F55" s="1145"/>
      <c r="G55" s="1145"/>
      <c r="H55" s="1145"/>
      <c r="I55" s="1145"/>
      <c r="J55" s="1145"/>
    </row>
  </sheetData>
  <mergeCells count="16">
    <mergeCell ref="A48:J48"/>
    <mergeCell ref="H49:J49"/>
    <mergeCell ref="A53:J53"/>
    <mergeCell ref="A55:J55"/>
    <mergeCell ref="A9:A10"/>
    <mergeCell ref="B9:B10"/>
    <mergeCell ref="C9:F9"/>
    <mergeCell ref="G9:J9"/>
    <mergeCell ref="I46:J46"/>
    <mergeCell ref="A47:J47"/>
    <mergeCell ref="E1:I1"/>
    <mergeCell ref="A2:J2"/>
    <mergeCell ref="A3:J3"/>
    <mergeCell ref="A5:J5"/>
    <mergeCell ref="A8:B8"/>
    <mergeCell ref="H8:J8"/>
  </mergeCells>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17.xml><?xml version="1.0" encoding="utf-8"?>
<worksheet xmlns="http://schemas.openxmlformats.org/spreadsheetml/2006/main" xmlns:r="http://schemas.openxmlformats.org/officeDocument/2006/relationships">
  <sheetPr>
    <tabColor rgb="FF00B050"/>
    <pageSetUpPr fitToPage="1"/>
  </sheetPr>
  <dimension ref="A1:P55"/>
  <sheetViews>
    <sheetView zoomScaleSheetLayoutView="90" workbookViewId="0">
      <selection activeCell="G7" sqref="G7"/>
    </sheetView>
  </sheetViews>
  <sheetFormatPr defaultColWidth="9.140625" defaultRowHeight="12.75"/>
  <cols>
    <col min="1" max="1" width="7.42578125" style="13" customWidth="1"/>
    <col min="2" max="2" width="17.140625" style="13" customWidth="1"/>
    <col min="3" max="3" width="11" style="13" customWidth="1"/>
    <col min="4" max="4" width="10" style="13" customWidth="1"/>
    <col min="5" max="5" width="13.140625" style="13" customWidth="1"/>
    <col min="6" max="6" width="14.2851562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6" customFormat="1">
      <c r="E1" s="1008"/>
      <c r="F1" s="1008"/>
      <c r="G1" s="1008"/>
      <c r="H1" s="1008"/>
      <c r="I1" s="1008"/>
      <c r="J1" s="110" t="s">
        <v>378</v>
      </c>
    </row>
    <row r="2" spans="1:16" customFormat="1" ht="15">
      <c r="A2" s="1135" t="s">
        <v>0</v>
      </c>
      <c r="B2" s="1135"/>
      <c r="C2" s="1135"/>
      <c r="D2" s="1135"/>
      <c r="E2" s="1135"/>
      <c r="F2" s="1135"/>
      <c r="G2" s="1135"/>
      <c r="H2" s="1135"/>
      <c r="I2" s="1135"/>
      <c r="J2" s="1135"/>
    </row>
    <row r="3" spans="1:16" customFormat="1" ht="20.25">
      <c r="A3" s="1006" t="s">
        <v>899</v>
      </c>
      <c r="B3" s="1006"/>
      <c r="C3" s="1006"/>
      <c r="D3" s="1006"/>
      <c r="E3" s="1006"/>
      <c r="F3" s="1006"/>
      <c r="G3" s="1006"/>
      <c r="H3" s="1006"/>
      <c r="I3" s="1006"/>
      <c r="J3" s="1006"/>
    </row>
    <row r="4" spans="1:16" customFormat="1" ht="14.25" customHeight="1"/>
    <row r="5" spans="1:16" ht="15.75" customHeight="1">
      <c r="A5" s="1150" t="s">
        <v>922</v>
      </c>
      <c r="B5" s="1150"/>
      <c r="C5" s="1150"/>
      <c r="D5" s="1150"/>
      <c r="E5" s="1150"/>
      <c r="F5" s="1150"/>
      <c r="G5" s="1150"/>
      <c r="H5" s="1150"/>
      <c r="I5" s="1150"/>
      <c r="J5" s="1150"/>
    </row>
    <row r="6" spans="1:16" ht="13.5" customHeight="1">
      <c r="A6" s="1"/>
      <c r="B6" s="1"/>
      <c r="C6" s="1"/>
      <c r="D6" s="1"/>
      <c r="E6" s="1"/>
      <c r="F6" s="1"/>
      <c r="G6" s="1"/>
      <c r="H6" s="1"/>
      <c r="I6" s="1"/>
      <c r="J6" s="1"/>
    </row>
    <row r="7" spans="1:16" ht="0.75" customHeight="1"/>
    <row r="8" spans="1:16">
      <c r="A8" s="942" t="s">
        <v>722</v>
      </c>
      <c r="B8" s="942"/>
      <c r="C8" s="25"/>
      <c r="H8" s="1142" t="s">
        <v>915</v>
      </c>
      <c r="I8" s="1142"/>
      <c r="J8" s="1142"/>
    </row>
    <row r="9" spans="1:16">
      <c r="A9" s="985" t="s">
        <v>2</v>
      </c>
      <c r="B9" s="985" t="s">
        <v>3</v>
      </c>
      <c r="C9" s="951" t="s">
        <v>918</v>
      </c>
      <c r="D9" s="1059"/>
      <c r="E9" s="1059"/>
      <c r="F9" s="952"/>
      <c r="G9" s="951" t="s">
        <v>103</v>
      </c>
      <c r="H9" s="1059"/>
      <c r="I9" s="1059"/>
      <c r="J9" s="952"/>
      <c r="O9" s="16"/>
      <c r="P9" s="18"/>
    </row>
    <row r="10" spans="1:16" ht="53.25" customHeight="1">
      <c r="A10" s="985"/>
      <c r="B10" s="985"/>
      <c r="C10" s="337" t="s">
        <v>191</v>
      </c>
      <c r="D10" s="337" t="s">
        <v>16</v>
      </c>
      <c r="E10" s="386" t="s">
        <v>380</v>
      </c>
      <c r="F10" s="370" t="s">
        <v>208</v>
      </c>
      <c r="G10" s="337" t="s">
        <v>191</v>
      </c>
      <c r="H10" s="380" t="s">
        <v>17</v>
      </c>
      <c r="I10" s="387" t="s">
        <v>111</v>
      </c>
      <c r="J10" s="337" t="s">
        <v>209</v>
      </c>
    </row>
    <row r="11" spans="1:16">
      <c r="A11" s="337">
        <v>1</v>
      </c>
      <c r="B11" s="337">
        <v>2</v>
      </c>
      <c r="C11" s="337">
        <v>3</v>
      </c>
      <c r="D11" s="337">
        <v>4</v>
      </c>
      <c r="E11" s="337">
        <v>5</v>
      </c>
      <c r="F11" s="370">
        <v>6</v>
      </c>
      <c r="G11" s="337">
        <v>7</v>
      </c>
      <c r="H11" s="380">
        <v>8</v>
      </c>
      <c r="I11" s="337">
        <v>9</v>
      </c>
      <c r="J11" s="337">
        <v>10</v>
      </c>
    </row>
    <row r="12" spans="1:16" s="217" customFormat="1">
      <c r="A12" s="218">
        <v>1</v>
      </c>
      <c r="B12" s="118" t="s">
        <v>673</v>
      </c>
      <c r="C12" s="30">
        <v>0</v>
      </c>
      <c r="D12" s="30">
        <v>0</v>
      </c>
      <c r="E12" s="30">
        <v>0</v>
      </c>
      <c r="F12" s="636">
        <f>D12*E12</f>
        <v>0</v>
      </c>
      <c r="G12" s="251">
        <v>0</v>
      </c>
      <c r="H12" s="259">
        <v>0</v>
      </c>
      <c r="I12" s="259">
        <v>0</v>
      </c>
      <c r="J12" s="259">
        <v>0</v>
      </c>
    </row>
    <row r="13" spans="1:16" s="217" customFormat="1">
      <c r="A13" s="218">
        <v>2</v>
      </c>
      <c r="B13" s="118" t="s">
        <v>674</v>
      </c>
      <c r="C13" s="30">
        <v>0</v>
      </c>
      <c r="D13" s="30">
        <v>0</v>
      </c>
      <c r="E13" s="30">
        <v>0</v>
      </c>
      <c r="F13" s="636">
        <f t="shared" ref="F13:F41" si="0">D13*E13</f>
        <v>0</v>
      </c>
      <c r="G13" s="251">
        <v>0</v>
      </c>
      <c r="H13" s="259">
        <v>0</v>
      </c>
      <c r="I13" s="259">
        <v>0</v>
      </c>
      <c r="J13" s="259">
        <v>0</v>
      </c>
    </row>
    <row r="14" spans="1:16" s="217" customFormat="1">
      <c r="A14" s="218">
        <v>3</v>
      </c>
      <c r="B14" s="118" t="s">
        <v>675</v>
      </c>
      <c r="C14" s="30">
        <v>0</v>
      </c>
      <c r="D14" s="30">
        <v>0</v>
      </c>
      <c r="E14" s="30">
        <v>0</v>
      </c>
      <c r="F14" s="636">
        <f t="shared" si="0"/>
        <v>0</v>
      </c>
      <c r="G14" s="251">
        <v>0</v>
      </c>
      <c r="H14" s="259">
        <v>0</v>
      </c>
      <c r="I14" s="259">
        <v>0</v>
      </c>
      <c r="J14" s="259">
        <v>0</v>
      </c>
    </row>
    <row r="15" spans="1:16" s="217" customFormat="1">
      <c r="A15" s="218">
        <v>4</v>
      </c>
      <c r="B15" s="118" t="s">
        <v>676</v>
      </c>
      <c r="C15" s="30">
        <v>0</v>
      </c>
      <c r="D15" s="30">
        <v>0</v>
      </c>
      <c r="E15" s="30">
        <v>0</v>
      </c>
      <c r="F15" s="636">
        <f t="shared" si="0"/>
        <v>0</v>
      </c>
      <c r="G15" s="251">
        <v>0</v>
      </c>
      <c r="H15" s="259">
        <v>0</v>
      </c>
      <c r="I15" s="259">
        <v>0</v>
      </c>
      <c r="J15" s="259">
        <v>0</v>
      </c>
    </row>
    <row r="16" spans="1:16" s="217" customFormat="1">
      <c r="A16" s="218">
        <v>5</v>
      </c>
      <c r="B16" s="118" t="s">
        <v>677</v>
      </c>
      <c r="C16" s="30">
        <v>0</v>
      </c>
      <c r="D16" s="30">
        <v>0</v>
      </c>
      <c r="E16" s="30">
        <v>0</v>
      </c>
      <c r="F16" s="636">
        <f t="shared" si="0"/>
        <v>0</v>
      </c>
      <c r="G16" s="251">
        <v>0</v>
      </c>
      <c r="H16" s="259">
        <v>0</v>
      </c>
      <c r="I16" s="259">
        <v>0</v>
      </c>
      <c r="J16" s="259">
        <v>0</v>
      </c>
    </row>
    <row r="17" spans="1:10" s="217" customFormat="1">
      <c r="A17" s="218">
        <v>6</v>
      </c>
      <c r="B17" s="118" t="s">
        <v>678</v>
      </c>
      <c r="C17" s="30">
        <v>0</v>
      </c>
      <c r="D17" s="30">
        <v>0</v>
      </c>
      <c r="E17" s="30">
        <v>0</v>
      </c>
      <c r="F17" s="636">
        <f t="shared" si="0"/>
        <v>0</v>
      </c>
      <c r="G17" s="251">
        <v>0</v>
      </c>
      <c r="H17" s="259">
        <v>0</v>
      </c>
      <c r="I17" s="259">
        <v>0</v>
      </c>
      <c r="J17" s="259">
        <v>0</v>
      </c>
    </row>
    <row r="18" spans="1:10" s="217" customFormat="1">
      <c r="A18" s="218">
        <v>7</v>
      </c>
      <c r="B18" s="118" t="s">
        <v>679</v>
      </c>
      <c r="C18" s="30">
        <v>0</v>
      </c>
      <c r="D18" s="30">
        <v>0</v>
      </c>
      <c r="E18" s="30">
        <v>0</v>
      </c>
      <c r="F18" s="636">
        <f t="shared" si="0"/>
        <v>0</v>
      </c>
      <c r="G18" s="251">
        <v>0</v>
      </c>
      <c r="H18" s="259">
        <v>0</v>
      </c>
      <c r="I18" s="259">
        <v>0</v>
      </c>
      <c r="J18" s="259">
        <v>0</v>
      </c>
    </row>
    <row r="19" spans="1:10" s="217" customFormat="1">
      <c r="A19" s="218">
        <v>8</v>
      </c>
      <c r="B19" s="118" t="s">
        <v>680</v>
      </c>
      <c r="C19" s="30">
        <v>0</v>
      </c>
      <c r="D19" s="30">
        <v>0</v>
      </c>
      <c r="E19" s="30">
        <v>0</v>
      </c>
      <c r="F19" s="636">
        <f t="shared" si="0"/>
        <v>0</v>
      </c>
      <c r="G19" s="251">
        <v>0</v>
      </c>
      <c r="H19" s="259">
        <v>0</v>
      </c>
      <c r="I19" s="259">
        <v>0</v>
      </c>
      <c r="J19" s="259">
        <v>0</v>
      </c>
    </row>
    <row r="20" spans="1:10" s="217" customFormat="1">
      <c r="A20" s="218">
        <v>9</v>
      </c>
      <c r="B20" s="118" t="s">
        <v>681</v>
      </c>
      <c r="C20" s="30">
        <v>0</v>
      </c>
      <c r="D20" s="30">
        <v>0</v>
      </c>
      <c r="E20" s="30">
        <v>0</v>
      </c>
      <c r="F20" s="636">
        <f t="shared" si="0"/>
        <v>0</v>
      </c>
      <c r="G20" s="251">
        <v>0</v>
      </c>
      <c r="H20" s="259">
        <v>0</v>
      </c>
      <c r="I20" s="259">
        <v>0</v>
      </c>
      <c r="J20" s="259">
        <v>0</v>
      </c>
    </row>
    <row r="21" spans="1:10" s="217" customFormat="1">
      <c r="A21" s="218">
        <v>10</v>
      </c>
      <c r="B21" s="118" t="s">
        <v>682</v>
      </c>
      <c r="C21" s="30">
        <v>0</v>
      </c>
      <c r="D21" s="30">
        <v>0</v>
      </c>
      <c r="E21" s="30">
        <v>0</v>
      </c>
      <c r="F21" s="636">
        <f t="shared" si="0"/>
        <v>0</v>
      </c>
      <c r="G21" s="251">
        <v>0</v>
      </c>
      <c r="H21" s="259">
        <v>0</v>
      </c>
      <c r="I21" s="259">
        <v>0</v>
      </c>
      <c r="J21" s="259">
        <v>0</v>
      </c>
    </row>
    <row r="22" spans="1:10" s="217" customFormat="1">
      <c r="A22" s="218">
        <v>11</v>
      </c>
      <c r="B22" s="118" t="s">
        <v>683</v>
      </c>
      <c r="C22" s="30">
        <v>0</v>
      </c>
      <c r="D22" s="30">
        <v>0</v>
      </c>
      <c r="E22" s="30">
        <v>0</v>
      </c>
      <c r="F22" s="636">
        <f t="shared" si="0"/>
        <v>0</v>
      </c>
      <c r="G22" s="251">
        <v>0</v>
      </c>
      <c r="H22" s="259">
        <v>0</v>
      </c>
      <c r="I22" s="259">
        <v>0</v>
      </c>
      <c r="J22" s="259">
        <v>0</v>
      </c>
    </row>
    <row r="23" spans="1:10" s="217" customFormat="1">
      <c r="A23" s="218">
        <v>12</v>
      </c>
      <c r="B23" s="118" t="s">
        <v>684</v>
      </c>
      <c r="C23" s="30">
        <v>0</v>
      </c>
      <c r="D23" s="30">
        <v>0</v>
      </c>
      <c r="E23" s="30">
        <v>0</v>
      </c>
      <c r="F23" s="636">
        <f t="shared" si="0"/>
        <v>0</v>
      </c>
      <c r="G23" s="251">
        <v>0</v>
      </c>
      <c r="H23" s="259">
        <v>0</v>
      </c>
      <c r="I23" s="259">
        <v>0</v>
      </c>
      <c r="J23" s="259">
        <v>0</v>
      </c>
    </row>
    <row r="24" spans="1:10" s="217" customFormat="1">
      <c r="A24" s="218">
        <v>13</v>
      </c>
      <c r="B24" s="118" t="s">
        <v>685</v>
      </c>
      <c r="C24" s="30">
        <v>0</v>
      </c>
      <c r="D24" s="30">
        <v>0</v>
      </c>
      <c r="E24" s="30">
        <v>0</v>
      </c>
      <c r="F24" s="636">
        <f t="shared" si="0"/>
        <v>0</v>
      </c>
      <c r="G24" s="251">
        <v>0</v>
      </c>
      <c r="H24" s="259">
        <v>0</v>
      </c>
      <c r="I24" s="259">
        <v>0</v>
      </c>
      <c r="J24" s="259">
        <v>0</v>
      </c>
    </row>
    <row r="25" spans="1:10" s="217" customFormat="1">
      <c r="A25" s="218">
        <v>14</v>
      </c>
      <c r="B25" s="118" t="s">
        <v>686</v>
      </c>
      <c r="C25" s="30">
        <v>0</v>
      </c>
      <c r="D25" s="30">
        <v>0</v>
      </c>
      <c r="E25" s="30">
        <v>0</v>
      </c>
      <c r="F25" s="636">
        <f t="shared" si="0"/>
        <v>0</v>
      </c>
      <c r="G25" s="251">
        <v>0</v>
      </c>
      <c r="H25" s="259">
        <v>0</v>
      </c>
      <c r="I25" s="259">
        <v>0</v>
      </c>
      <c r="J25" s="259">
        <v>0</v>
      </c>
    </row>
    <row r="26" spans="1:10" s="217" customFormat="1">
      <c r="A26" s="218">
        <v>15</v>
      </c>
      <c r="B26" s="118" t="s">
        <v>687</v>
      </c>
      <c r="C26" s="30">
        <v>0</v>
      </c>
      <c r="D26" s="30">
        <v>0</v>
      </c>
      <c r="E26" s="30">
        <v>0</v>
      </c>
      <c r="F26" s="636">
        <f t="shared" si="0"/>
        <v>0</v>
      </c>
      <c r="G26" s="251">
        <v>0</v>
      </c>
      <c r="H26" s="259">
        <v>0</v>
      </c>
      <c r="I26" s="259">
        <v>0</v>
      </c>
      <c r="J26" s="259">
        <v>0</v>
      </c>
    </row>
    <row r="27" spans="1:10">
      <c r="A27" s="218">
        <v>16</v>
      </c>
      <c r="B27" s="226" t="s">
        <v>688</v>
      </c>
      <c r="C27" s="30">
        <v>0</v>
      </c>
      <c r="D27" s="30">
        <v>0</v>
      </c>
      <c r="E27" s="30">
        <v>0</v>
      </c>
      <c r="F27" s="636">
        <f t="shared" si="0"/>
        <v>0</v>
      </c>
      <c r="G27" s="251">
        <v>0</v>
      </c>
      <c r="H27" s="259">
        <v>0</v>
      </c>
      <c r="I27" s="259">
        <v>0</v>
      </c>
      <c r="J27" s="259">
        <v>0</v>
      </c>
    </row>
    <row r="28" spans="1:10">
      <c r="A28" s="218">
        <v>17</v>
      </c>
      <c r="B28" s="226" t="s">
        <v>689</v>
      </c>
      <c r="C28" s="30">
        <v>0</v>
      </c>
      <c r="D28" s="30">
        <v>0</v>
      </c>
      <c r="E28" s="30">
        <v>0</v>
      </c>
      <c r="F28" s="636">
        <f t="shared" si="0"/>
        <v>0</v>
      </c>
      <c r="G28" s="251">
        <v>0</v>
      </c>
      <c r="H28" s="259">
        <v>0</v>
      </c>
      <c r="I28" s="259">
        <v>0</v>
      </c>
      <c r="J28" s="259">
        <v>0</v>
      </c>
    </row>
    <row r="29" spans="1:10">
      <c r="A29" s="218">
        <v>18</v>
      </c>
      <c r="B29" s="226" t="s">
        <v>690</v>
      </c>
      <c r="C29" s="30">
        <v>0</v>
      </c>
      <c r="D29" s="30">
        <v>0</v>
      </c>
      <c r="E29" s="30">
        <v>0</v>
      </c>
      <c r="F29" s="636">
        <f t="shared" si="0"/>
        <v>0</v>
      </c>
      <c r="G29" s="251">
        <v>0</v>
      </c>
      <c r="H29" s="259">
        <v>0</v>
      </c>
      <c r="I29" s="259">
        <v>0</v>
      </c>
      <c r="J29" s="259">
        <v>0</v>
      </c>
    </row>
    <row r="30" spans="1:10">
      <c r="A30" s="218">
        <v>19</v>
      </c>
      <c r="B30" s="226" t="s">
        <v>691</v>
      </c>
      <c r="C30" s="30">
        <v>0</v>
      </c>
      <c r="D30" s="30">
        <v>0</v>
      </c>
      <c r="E30" s="30">
        <v>0</v>
      </c>
      <c r="F30" s="636">
        <f t="shared" si="0"/>
        <v>0</v>
      </c>
      <c r="G30" s="251">
        <v>0</v>
      </c>
      <c r="H30" s="259">
        <v>0</v>
      </c>
      <c r="I30" s="259">
        <v>0</v>
      </c>
      <c r="J30" s="259">
        <v>0</v>
      </c>
    </row>
    <row r="31" spans="1:10">
      <c r="A31" s="218">
        <v>20</v>
      </c>
      <c r="B31" s="226" t="s">
        <v>692</v>
      </c>
      <c r="C31" s="30">
        <v>0</v>
      </c>
      <c r="D31" s="30">
        <v>0</v>
      </c>
      <c r="E31" s="30">
        <v>0</v>
      </c>
      <c r="F31" s="636">
        <f t="shared" si="0"/>
        <v>0</v>
      </c>
      <c r="G31" s="251">
        <v>0</v>
      </c>
      <c r="H31" s="259">
        <v>0</v>
      </c>
      <c r="I31" s="259">
        <v>0</v>
      </c>
      <c r="J31" s="259">
        <v>0</v>
      </c>
    </row>
    <row r="32" spans="1:10">
      <c r="A32" s="218">
        <v>21</v>
      </c>
      <c r="B32" s="226" t="s">
        <v>693</v>
      </c>
      <c r="C32" s="30">
        <v>0</v>
      </c>
      <c r="D32" s="30">
        <v>0</v>
      </c>
      <c r="E32" s="30">
        <v>0</v>
      </c>
      <c r="F32" s="636">
        <f t="shared" si="0"/>
        <v>0</v>
      </c>
      <c r="G32" s="251">
        <v>0</v>
      </c>
      <c r="H32" s="259">
        <v>0</v>
      </c>
      <c r="I32" s="259">
        <v>0</v>
      </c>
      <c r="J32" s="259">
        <v>0</v>
      </c>
    </row>
    <row r="33" spans="1:10">
      <c r="A33" s="218">
        <v>22</v>
      </c>
      <c r="B33" s="226" t="s">
        <v>694</v>
      </c>
      <c r="C33" s="30">
        <v>0</v>
      </c>
      <c r="D33" s="30">
        <v>0</v>
      </c>
      <c r="E33" s="30">
        <v>0</v>
      </c>
      <c r="F33" s="636">
        <f t="shared" si="0"/>
        <v>0</v>
      </c>
      <c r="G33" s="251">
        <v>0</v>
      </c>
      <c r="H33" s="259">
        <v>0</v>
      </c>
      <c r="I33" s="259">
        <v>0</v>
      </c>
      <c r="J33" s="259">
        <v>0</v>
      </c>
    </row>
    <row r="34" spans="1:10">
      <c r="A34" s="218">
        <v>23</v>
      </c>
      <c r="B34" s="226" t="s">
        <v>695</v>
      </c>
      <c r="C34" s="30">
        <v>0</v>
      </c>
      <c r="D34" s="30">
        <v>0</v>
      </c>
      <c r="E34" s="30">
        <v>0</v>
      </c>
      <c r="F34" s="636">
        <f t="shared" si="0"/>
        <v>0</v>
      </c>
      <c r="G34" s="251">
        <v>0</v>
      </c>
      <c r="H34" s="259">
        <v>0</v>
      </c>
      <c r="I34" s="259">
        <v>0</v>
      </c>
      <c r="J34" s="259">
        <v>0</v>
      </c>
    </row>
    <row r="35" spans="1:10">
      <c r="A35" s="218">
        <v>24</v>
      </c>
      <c r="B35" s="226" t="s">
        <v>696</v>
      </c>
      <c r="C35" s="30">
        <v>0</v>
      </c>
      <c r="D35" s="30">
        <v>0</v>
      </c>
      <c r="E35" s="30">
        <v>0</v>
      </c>
      <c r="F35" s="636">
        <f t="shared" si="0"/>
        <v>0</v>
      </c>
      <c r="G35" s="251">
        <v>0</v>
      </c>
      <c r="H35" s="259">
        <v>0</v>
      </c>
      <c r="I35" s="259">
        <v>0</v>
      </c>
      <c r="J35" s="259">
        <v>0</v>
      </c>
    </row>
    <row r="36" spans="1:10">
      <c r="A36" s="218">
        <v>25</v>
      </c>
      <c r="B36" s="226" t="s">
        <v>697</v>
      </c>
      <c r="C36" s="30">
        <v>0</v>
      </c>
      <c r="D36" s="30">
        <v>0</v>
      </c>
      <c r="E36" s="30">
        <v>0</v>
      </c>
      <c r="F36" s="636">
        <f t="shared" si="0"/>
        <v>0</v>
      </c>
      <c r="G36" s="251">
        <v>0</v>
      </c>
      <c r="H36" s="259">
        <v>0</v>
      </c>
      <c r="I36" s="259">
        <v>0</v>
      </c>
      <c r="J36" s="259">
        <v>0</v>
      </c>
    </row>
    <row r="37" spans="1:10">
      <c r="A37" s="218">
        <v>26</v>
      </c>
      <c r="B37" s="226" t="s">
        <v>698</v>
      </c>
      <c r="C37" s="30">
        <v>0</v>
      </c>
      <c r="D37" s="30">
        <v>0</v>
      </c>
      <c r="E37" s="30">
        <v>0</v>
      </c>
      <c r="F37" s="636">
        <f t="shared" si="0"/>
        <v>0</v>
      </c>
      <c r="G37" s="251">
        <v>0</v>
      </c>
      <c r="H37" s="259">
        <v>0</v>
      </c>
      <c r="I37" s="259">
        <v>0</v>
      </c>
      <c r="J37" s="259">
        <v>0</v>
      </c>
    </row>
    <row r="38" spans="1:10">
      <c r="A38" s="218">
        <v>27</v>
      </c>
      <c r="B38" s="226" t="s">
        <v>699</v>
      </c>
      <c r="C38" s="30">
        <v>0</v>
      </c>
      <c r="D38" s="30">
        <v>0</v>
      </c>
      <c r="E38" s="30">
        <v>0</v>
      </c>
      <c r="F38" s="636">
        <f t="shared" si="0"/>
        <v>0</v>
      </c>
      <c r="G38" s="251">
        <v>0</v>
      </c>
      <c r="H38" s="259">
        <v>0</v>
      </c>
      <c r="I38" s="259">
        <v>0</v>
      </c>
      <c r="J38" s="259">
        <v>0</v>
      </c>
    </row>
    <row r="39" spans="1:10">
      <c r="A39" s="218">
        <v>28</v>
      </c>
      <c r="B39" s="226" t="s">
        <v>700</v>
      </c>
      <c r="C39" s="30">
        <v>0</v>
      </c>
      <c r="D39" s="30">
        <v>0</v>
      </c>
      <c r="E39" s="30">
        <v>0</v>
      </c>
      <c r="F39" s="636">
        <f t="shared" si="0"/>
        <v>0</v>
      </c>
      <c r="G39" s="251">
        <v>0</v>
      </c>
      <c r="H39" s="259">
        <v>0</v>
      </c>
      <c r="I39" s="259">
        <v>0</v>
      </c>
      <c r="J39" s="259">
        <v>0</v>
      </c>
    </row>
    <row r="40" spans="1:10">
      <c r="A40" s="218">
        <v>29</v>
      </c>
      <c r="B40" s="226" t="s">
        <v>701</v>
      </c>
      <c r="C40" s="30">
        <v>0</v>
      </c>
      <c r="D40" s="30">
        <v>0</v>
      </c>
      <c r="E40" s="30">
        <v>0</v>
      </c>
      <c r="F40" s="636">
        <f t="shared" si="0"/>
        <v>0</v>
      </c>
      <c r="G40" s="251">
        <v>0</v>
      </c>
      <c r="H40" s="259">
        <v>0</v>
      </c>
      <c r="I40" s="259">
        <v>0</v>
      </c>
      <c r="J40" s="259">
        <v>0</v>
      </c>
    </row>
    <row r="41" spans="1:10">
      <c r="A41" s="218">
        <v>30</v>
      </c>
      <c r="B41" s="226" t="s">
        <v>702</v>
      </c>
      <c r="C41" s="30">
        <v>0</v>
      </c>
      <c r="D41" s="30">
        <v>0</v>
      </c>
      <c r="E41" s="30">
        <v>0</v>
      </c>
      <c r="F41" s="636">
        <f t="shared" si="0"/>
        <v>0</v>
      </c>
      <c r="G41" s="251">
        <v>0</v>
      </c>
      <c r="H41" s="259">
        <v>0</v>
      </c>
      <c r="I41" s="259">
        <v>0</v>
      </c>
      <c r="J41" s="259">
        <v>0</v>
      </c>
    </row>
    <row r="42" spans="1:10">
      <c r="A42" s="383"/>
      <c r="B42" s="359" t="s">
        <v>18</v>
      </c>
      <c r="C42" s="355">
        <f>SUM(C12:C41)</f>
        <v>0</v>
      </c>
      <c r="D42" s="355">
        <f>SUM(D12:D41)</f>
        <v>0</v>
      </c>
      <c r="E42" s="637">
        <v>0</v>
      </c>
      <c r="F42" s="366">
        <f>SUM(F12:F41)</f>
        <v>0</v>
      </c>
      <c r="G42" s="383">
        <v>0</v>
      </c>
      <c r="H42" s="391">
        <v>0</v>
      </c>
      <c r="I42" s="391">
        <v>0</v>
      </c>
      <c r="J42" s="391">
        <v>0</v>
      </c>
    </row>
    <row r="43" spans="1:10">
      <c r="A43" s="9"/>
      <c r="B43" s="24"/>
      <c r="C43" s="24"/>
      <c r="D43" s="18"/>
      <c r="E43" s="18"/>
      <c r="F43" s="18"/>
      <c r="G43" s="18"/>
      <c r="H43" s="18"/>
      <c r="I43" s="18"/>
      <c r="J43" s="18"/>
    </row>
    <row r="44" spans="1:10">
      <c r="A44" s="9"/>
      <c r="B44" s="24"/>
      <c r="C44" s="24"/>
      <c r="D44" s="18"/>
      <c r="E44" s="18"/>
      <c r="F44" s="18"/>
      <c r="G44" s="18"/>
      <c r="H44" s="18"/>
      <c r="I44" s="18"/>
      <c r="J44" s="18"/>
    </row>
    <row r="45" spans="1:10">
      <c r="A45" s="9"/>
      <c r="B45" s="24"/>
      <c r="C45" s="24"/>
      <c r="D45" s="18"/>
      <c r="E45" s="18"/>
      <c r="F45" s="18"/>
      <c r="G45" s="18"/>
      <c r="H45" s="18"/>
      <c r="I45" s="18"/>
      <c r="J45" s="18"/>
    </row>
    <row r="46" spans="1:10" ht="15.75" customHeight="1">
      <c r="A46" s="12" t="s">
        <v>11</v>
      </c>
      <c r="B46" s="12"/>
      <c r="C46" s="12"/>
      <c r="D46" s="12"/>
      <c r="E46" s="12"/>
      <c r="F46" s="12"/>
      <c r="G46" s="12"/>
      <c r="I46" s="943" t="s">
        <v>12</v>
      </c>
      <c r="J46" s="943"/>
    </row>
    <row r="47" spans="1:10" ht="12.75" customHeight="1">
      <c r="A47" s="955" t="s">
        <v>13</v>
      </c>
      <c r="B47" s="955"/>
      <c r="C47" s="955"/>
      <c r="D47" s="955"/>
      <c r="E47" s="955"/>
      <c r="F47" s="955"/>
      <c r="G47" s="955"/>
      <c r="H47" s="955"/>
      <c r="I47" s="955"/>
      <c r="J47" s="955"/>
    </row>
    <row r="48" spans="1:10" ht="12.75" customHeight="1">
      <c r="A48" s="955" t="s">
        <v>19</v>
      </c>
      <c r="B48" s="955"/>
      <c r="C48" s="955"/>
      <c r="D48" s="955"/>
      <c r="E48" s="955"/>
      <c r="F48" s="955"/>
      <c r="G48" s="955"/>
      <c r="H48" s="955"/>
      <c r="I48" s="955"/>
      <c r="J48" s="955"/>
    </row>
    <row r="49" spans="1:10">
      <c r="A49" s="12"/>
      <c r="B49" s="12"/>
      <c r="C49" s="12"/>
      <c r="E49" s="12"/>
      <c r="H49" s="942" t="s">
        <v>82</v>
      </c>
      <c r="I49" s="942"/>
      <c r="J49" s="942"/>
    </row>
    <row r="53" spans="1:10">
      <c r="A53" s="1145"/>
      <c r="B53" s="1145"/>
      <c r="C53" s="1145"/>
      <c r="D53" s="1145"/>
      <c r="E53" s="1145"/>
      <c r="F53" s="1145"/>
      <c r="G53" s="1145"/>
      <c r="H53" s="1145"/>
      <c r="I53" s="1145"/>
      <c r="J53" s="1145"/>
    </row>
    <row r="55" spans="1:10">
      <c r="A55" s="1145"/>
      <c r="B55" s="1145"/>
      <c r="C55" s="1145"/>
      <c r="D55" s="1145"/>
      <c r="E55" s="1145"/>
      <c r="F55" s="1145"/>
      <c r="G55" s="1145"/>
      <c r="H55" s="1145"/>
      <c r="I55" s="1145"/>
      <c r="J55" s="1145"/>
    </row>
  </sheetData>
  <mergeCells count="16">
    <mergeCell ref="E1:I1"/>
    <mergeCell ref="A2:J2"/>
    <mergeCell ref="A3:J3"/>
    <mergeCell ref="A5:J5"/>
    <mergeCell ref="A8:B8"/>
    <mergeCell ref="H8:J8"/>
    <mergeCell ref="A48:J48"/>
    <mergeCell ref="H49:J49"/>
    <mergeCell ref="A53:J53"/>
    <mergeCell ref="A55:J55"/>
    <mergeCell ref="A9:A10"/>
    <mergeCell ref="B9:B10"/>
    <mergeCell ref="C9:F9"/>
    <mergeCell ref="G9:J9"/>
    <mergeCell ref="I46:J46"/>
    <mergeCell ref="A47:J47"/>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18.xml><?xml version="1.0" encoding="utf-8"?>
<worksheet xmlns="http://schemas.openxmlformats.org/spreadsheetml/2006/main" xmlns:r="http://schemas.openxmlformats.org/officeDocument/2006/relationships">
  <sheetPr>
    <tabColor rgb="FF00B050"/>
    <pageSetUpPr fitToPage="1"/>
  </sheetPr>
  <dimension ref="A1:P55"/>
  <sheetViews>
    <sheetView zoomScaleSheetLayoutView="78" workbookViewId="0">
      <selection activeCell="G7" sqref="G7"/>
    </sheetView>
  </sheetViews>
  <sheetFormatPr defaultColWidth="9.140625" defaultRowHeight="12.75"/>
  <cols>
    <col min="1" max="1" width="7.42578125" style="13" customWidth="1"/>
    <col min="2" max="2" width="18.28515625" style="13" customWidth="1"/>
    <col min="3" max="3" width="11.85546875" style="13" customWidth="1"/>
    <col min="4" max="4" width="12.42578125" style="13" customWidth="1"/>
    <col min="5" max="5" width="13.85546875" style="13" customWidth="1"/>
    <col min="6" max="6" width="21.140625" style="13" customWidth="1"/>
    <col min="7" max="7" width="13.28515625" style="13" customWidth="1"/>
    <col min="8" max="8" width="14.7109375" style="13" customWidth="1"/>
    <col min="9" max="9" width="16.7109375" style="13" customWidth="1"/>
    <col min="10" max="10" width="19.28515625" style="13" customWidth="1"/>
    <col min="11" max="16384" width="9.140625" style="13"/>
  </cols>
  <sheetData>
    <row r="1" spans="1:16" customFormat="1">
      <c r="E1" s="1008"/>
      <c r="F1" s="1008"/>
      <c r="G1" s="1008"/>
      <c r="H1" s="1008"/>
      <c r="I1" s="1008"/>
      <c r="J1" s="110" t="s">
        <v>452</v>
      </c>
    </row>
    <row r="2" spans="1:16" customFormat="1" ht="15">
      <c r="A2" s="1135" t="s">
        <v>0</v>
      </c>
      <c r="B2" s="1135"/>
      <c r="C2" s="1135"/>
      <c r="D2" s="1135"/>
      <c r="E2" s="1135"/>
      <c r="F2" s="1135"/>
      <c r="G2" s="1135"/>
      <c r="H2" s="1135"/>
      <c r="I2" s="1135"/>
      <c r="J2" s="1135"/>
    </row>
    <row r="3" spans="1:16" customFormat="1" ht="20.25">
      <c r="A3" s="1006" t="s">
        <v>899</v>
      </c>
      <c r="B3" s="1006"/>
      <c r="C3" s="1006"/>
      <c r="D3" s="1006"/>
      <c r="E3" s="1006"/>
      <c r="F3" s="1006"/>
      <c r="G3" s="1006"/>
      <c r="H3" s="1006"/>
      <c r="I3" s="1006"/>
      <c r="J3" s="1006"/>
    </row>
    <row r="4" spans="1:16" customFormat="1" ht="14.25" customHeight="1"/>
    <row r="5" spans="1:16" ht="31.5" customHeight="1">
      <c r="A5" s="1136" t="s">
        <v>923</v>
      </c>
      <c r="B5" s="1136"/>
      <c r="C5" s="1136"/>
      <c r="D5" s="1136"/>
      <c r="E5" s="1136"/>
      <c r="F5" s="1136"/>
      <c r="G5" s="1136"/>
      <c r="H5" s="1136"/>
      <c r="I5" s="1136"/>
      <c r="J5" s="1136"/>
    </row>
    <row r="6" spans="1:16" ht="13.5" customHeight="1">
      <c r="A6" s="1"/>
      <c r="B6" s="1"/>
      <c r="C6" s="1"/>
      <c r="D6" s="1"/>
      <c r="E6" s="1"/>
      <c r="F6" s="1"/>
      <c r="G6" s="1"/>
      <c r="H6" s="1"/>
      <c r="I6" s="1"/>
      <c r="J6" s="1"/>
    </row>
    <row r="7" spans="1:16" ht="0.75" customHeight="1"/>
    <row r="8" spans="1:16">
      <c r="A8" s="942" t="s">
        <v>722</v>
      </c>
      <c r="B8" s="942"/>
      <c r="C8" s="25"/>
      <c r="H8" s="1142" t="s">
        <v>915</v>
      </c>
      <c r="I8" s="1142"/>
      <c r="J8" s="1142"/>
    </row>
    <row r="9" spans="1:16">
      <c r="A9" s="985" t="s">
        <v>2</v>
      </c>
      <c r="B9" s="985" t="s">
        <v>3</v>
      </c>
      <c r="C9" s="951" t="s">
        <v>918</v>
      </c>
      <c r="D9" s="1059"/>
      <c r="E9" s="1059"/>
      <c r="F9" s="952"/>
      <c r="G9" s="951" t="s">
        <v>103</v>
      </c>
      <c r="H9" s="1059"/>
      <c r="I9" s="1059"/>
      <c r="J9" s="952"/>
      <c r="O9" s="16"/>
      <c r="P9" s="18"/>
    </row>
    <row r="10" spans="1:16" ht="41.25" customHeight="1">
      <c r="A10" s="985"/>
      <c r="B10" s="985"/>
      <c r="C10" s="337" t="s">
        <v>191</v>
      </c>
      <c r="D10" s="337" t="s">
        <v>16</v>
      </c>
      <c r="E10" s="386" t="s">
        <v>381</v>
      </c>
      <c r="F10" s="370" t="s">
        <v>208</v>
      </c>
      <c r="G10" s="337" t="s">
        <v>191</v>
      </c>
      <c r="H10" s="380" t="s">
        <v>17</v>
      </c>
      <c r="I10" s="387" t="s">
        <v>111</v>
      </c>
      <c r="J10" s="337" t="s">
        <v>209</v>
      </c>
    </row>
    <row r="11" spans="1:16">
      <c r="A11" s="337">
        <v>1</v>
      </c>
      <c r="B11" s="337">
        <v>2</v>
      </c>
      <c r="C11" s="337">
        <v>3</v>
      </c>
      <c r="D11" s="337">
        <v>4</v>
      </c>
      <c r="E11" s="337">
        <v>5</v>
      </c>
      <c r="F11" s="370">
        <v>6</v>
      </c>
      <c r="G11" s="337">
        <v>7</v>
      </c>
      <c r="H11" s="380">
        <v>8</v>
      </c>
      <c r="I11" s="337">
        <v>9</v>
      </c>
      <c r="J11" s="337">
        <v>10</v>
      </c>
    </row>
    <row r="12" spans="1:16" s="217" customFormat="1">
      <c r="A12" s="218">
        <v>1</v>
      </c>
      <c r="B12" s="118" t="s">
        <v>673</v>
      </c>
      <c r="C12" s="30">
        <v>0</v>
      </c>
      <c r="D12" s="30">
        <v>0</v>
      </c>
      <c r="E12" s="30">
        <v>0</v>
      </c>
      <c r="F12" s="636">
        <f>D12*E12</f>
        <v>0</v>
      </c>
      <c r="G12" s="251">
        <v>0</v>
      </c>
      <c r="H12" s="259">
        <v>0</v>
      </c>
      <c r="I12" s="259">
        <v>0</v>
      </c>
      <c r="J12" s="259">
        <v>0</v>
      </c>
    </row>
    <row r="13" spans="1:16" s="217" customFormat="1">
      <c r="A13" s="218">
        <v>2</v>
      </c>
      <c r="B13" s="118" t="s">
        <v>674</v>
      </c>
      <c r="C13" s="30">
        <v>0</v>
      </c>
      <c r="D13" s="30">
        <v>0</v>
      </c>
      <c r="E13" s="30">
        <v>0</v>
      </c>
      <c r="F13" s="636">
        <f t="shared" ref="F13:F41" si="0">D13*E13</f>
        <v>0</v>
      </c>
      <c r="G13" s="251">
        <v>0</v>
      </c>
      <c r="H13" s="259">
        <v>0</v>
      </c>
      <c r="I13" s="259">
        <v>0</v>
      </c>
      <c r="J13" s="259">
        <v>0</v>
      </c>
    </row>
    <row r="14" spans="1:16" s="217" customFormat="1">
      <c r="A14" s="218">
        <v>3</v>
      </c>
      <c r="B14" s="118" t="s">
        <v>675</v>
      </c>
      <c r="C14" s="30">
        <v>0</v>
      </c>
      <c r="D14" s="30">
        <v>0</v>
      </c>
      <c r="E14" s="30">
        <v>0</v>
      </c>
      <c r="F14" s="636">
        <f t="shared" si="0"/>
        <v>0</v>
      </c>
      <c r="G14" s="251">
        <v>0</v>
      </c>
      <c r="H14" s="259">
        <v>0</v>
      </c>
      <c r="I14" s="259">
        <v>0</v>
      </c>
      <c r="J14" s="259">
        <v>0</v>
      </c>
    </row>
    <row r="15" spans="1:16" s="217" customFormat="1">
      <c r="A15" s="218">
        <v>4</v>
      </c>
      <c r="B15" s="118" t="s">
        <v>676</v>
      </c>
      <c r="C15" s="30">
        <v>0</v>
      </c>
      <c r="D15" s="30">
        <v>0</v>
      </c>
      <c r="E15" s="30">
        <v>0</v>
      </c>
      <c r="F15" s="636">
        <f t="shared" si="0"/>
        <v>0</v>
      </c>
      <c r="G15" s="251">
        <v>0</v>
      </c>
      <c r="H15" s="259">
        <v>0</v>
      </c>
      <c r="I15" s="259">
        <v>0</v>
      </c>
      <c r="J15" s="259">
        <v>0</v>
      </c>
    </row>
    <row r="16" spans="1:16" s="217" customFormat="1">
      <c r="A16" s="218">
        <v>5</v>
      </c>
      <c r="B16" s="118" t="s">
        <v>677</v>
      </c>
      <c r="C16" s="30">
        <v>0</v>
      </c>
      <c r="D16" s="30">
        <v>0</v>
      </c>
      <c r="E16" s="30">
        <v>0</v>
      </c>
      <c r="F16" s="636">
        <f t="shared" si="0"/>
        <v>0</v>
      </c>
      <c r="G16" s="251">
        <v>0</v>
      </c>
      <c r="H16" s="259">
        <v>0</v>
      </c>
      <c r="I16" s="259">
        <v>0</v>
      </c>
      <c r="J16" s="259">
        <v>0</v>
      </c>
    </row>
    <row r="17" spans="1:10" s="217" customFormat="1">
      <c r="A17" s="218">
        <v>6</v>
      </c>
      <c r="B17" s="118" t="s">
        <v>678</v>
      </c>
      <c r="C17" s="30">
        <v>0</v>
      </c>
      <c r="D17" s="30">
        <v>0</v>
      </c>
      <c r="E17" s="30">
        <v>0</v>
      </c>
      <c r="F17" s="636">
        <f t="shared" si="0"/>
        <v>0</v>
      </c>
      <c r="G17" s="251">
        <v>0</v>
      </c>
      <c r="H17" s="259">
        <v>0</v>
      </c>
      <c r="I17" s="259">
        <v>0</v>
      </c>
      <c r="J17" s="259">
        <v>0</v>
      </c>
    </row>
    <row r="18" spans="1:10" s="217" customFormat="1">
      <c r="A18" s="218">
        <v>7</v>
      </c>
      <c r="B18" s="118" t="s">
        <v>679</v>
      </c>
      <c r="C18" s="30">
        <v>0</v>
      </c>
      <c r="D18" s="30">
        <v>0</v>
      </c>
      <c r="E18" s="30">
        <v>0</v>
      </c>
      <c r="F18" s="636">
        <f t="shared" si="0"/>
        <v>0</v>
      </c>
      <c r="G18" s="251">
        <v>0</v>
      </c>
      <c r="H18" s="259">
        <v>0</v>
      </c>
      <c r="I18" s="259">
        <v>0</v>
      </c>
      <c r="J18" s="259">
        <v>0</v>
      </c>
    </row>
    <row r="19" spans="1:10" s="217" customFormat="1">
      <c r="A19" s="218">
        <v>8</v>
      </c>
      <c r="B19" s="118" t="s">
        <v>680</v>
      </c>
      <c r="C19" s="30">
        <v>0</v>
      </c>
      <c r="D19" s="30">
        <v>0</v>
      </c>
      <c r="E19" s="30">
        <v>0</v>
      </c>
      <c r="F19" s="636">
        <f t="shared" si="0"/>
        <v>0</v>
      </c>
      <c r="G19" s="251">
        <v>0</v>
      </c>
      <c r="H19" s="259">
        <v>0</v>
      </c>
      <c r="I19" s="259">
        <v>0</v>
      </c>
      <c r="J19" s="259">
        <v>0</v>
      </c>
    </row>
    <row r="20" spans="1:10" s="217" customFormat="1">
      <c r="A20" s="218">
        <v>9</v>
      </c>
      <c r="B20" s="118" t="s">
        <v>681</v>
      </c>
      <c r="C20" s="30">
        <v>0</v>
      </c>
      <c r="D20" s="30">
        <v>0</v>
      </c>
      <c r="E20" s="30">
        <v>0</v>
      </c>
      <c r="F20" s="636">
        <f t="shared" si="0"/>
        <v>0</v>
      </c>
      <c r="G20" s="251">
        <v>0</v>
      </c>
      <c r="H20" s="259">
        <v>0</v>
      </c>
      <c r="I20" s="259">
        <v>0</v>
      </c>
      <c r="J20" s="259">
        <v>0</v>
      </c>
    </row>
    <row r="21" spans="1:10" s="217" customFormat="1">
      <c r="A21" s="218">
        <v>10</v>
      </c>
      <c r="B21" s="118" t="s">
        <v>682</v>
      </c>
      <c r="C21" s="30">
        <v>0</v>
      </c>
      <c r="D21" s="30">
        <v>0</v>
      </c>
      <c r="E21" s="30">
        <v>0</v>
      </c>
      <c r="F21" s="636">
        <f t="shared" si="0"/>
        <v>0</v>
      </c>
      <c r="G21" s="251">
        <v>0</v>
      </c>
      <c r="H21" s="259">
        <v>0</v>
      </c>
      <c r="I21" s="259">
        <v>0</v>
      </c>
      <c r="J21" s="259">
        <v>0</v>
      </c>
    </row>
    <row r="22" spans="1:10" s="217" customFormat="1">
      <c r="A22" s="218">
        <v>11</v>
      </c>
      <c r="B22" s="118" t="s">
        <v>683</v>
      </c>
      <c r="C22" s="30">
        <v>0</v>
      </c>
      <c r="D22" s="30">
        <v>0</v>
      </c>
      <c r="E22" s="30">
        <v>0</v>
      </c>
      <c r="F22" s="636">
        <f t="shared" si="0"/>
        <v>0</v>
      </c>
      <c r="G22" s="251">
        <v>0</v>
      </c>
      <c r="H22" s="259">
        <v>0</v>
      </c>
      <c r="I22" s="259">
        <v>0</v>
      </c>
      <c r="J22" s="259">
        <v>0</v>
      </c>
    </row>
    <row r="23" spans="1:10" s="217" customFormat="1">
      <c r="A23" s="218">
        <v>12</v>
      </c>
      <c r="B23" s="118" t="s">
        <v>684</v>
      </c>
      <c r="C23" s="30">
        <v>0</v>
      </c>
      <c r="D23" s="30">
        <v>0</v>
      </c>
      <c r="E23" s="30">
        <v>0</v>
      </c>
      <c r="F23" s="636">
        <f t="shared" si="0"/>
        <v>0</v>
      </c>
      <c r="G23" s="251">
        <v>0</v>
      </c>
      <c r="H23" s="259">
        <v>0</v>
      </c>
      <c r="I23" s="259">
        <v>0</v>
      </c>
      <c r="J23" s="259">
        <v>0</v>
      </c>
    </row>
    <row r="24" spans="1:10" s="217" customFormat="1">
      <c r="A24" s="218">
        <v>13</v>
      </c>
      <c r="B24" s="118" t="s">
        <v>685</v>
      </c>
      <c r="C24" s="30">
        <v>0</v>
      </c>
      <c r="D24" s="30">
        <v>0</v>
      </c>
      <c r="E24" s="30">
        <v>0</v>
      </c>
      <c r="F24" s="636">
        <f t="shared" si="0"/>
        <v>0</v>
      </c>
      <c r="G24" s="251">
        <v>0</v>
      </c>
      <c r="H24" s="259">
        <v>0</v>
      </c>
      <c r="I24" s="259">
        <v>0</v>
      </c>
      <c r="J24" s="259">
        <v>0</v>
      </c>
    </row>
    <row r="25" spans="1:10" s="217" customFormat="1">
      <c r="A25" s="218">
        <v>14</v>
      </c>
      <c r="B25" s="118" t="s">
        <v>686</v>
      </c>
      <c r="C25" s="30">
        <v>0</v>
      </c>
      <c r="D25" s="30">
        <v>0</v>
      </c>
      <c r="E25" s="30">
        <v>0</v>
      </c>
      <c r="F25" s="636">
        <f t="shared" si="0"/>
        <v>0</v>
      </c>
      <c r="G25" s="251">
        <v>0</v>
      </c>
      <c r="H25" s="259">
        <v>0</v>
      </c>
      <c r="I25" s="259">
        <v>0</v>
      </c>
      <c r="J25" s="259">
        <v>0</v>
      </c>
    </row>
    <row r="26" spans="1:10" s="217" customFormat="1">
      <c r="A26" s="218">
        <v>15</v>
      </c>
      <c r="B26" s="118" t="s">
        <v>687</v>
      </c>
      <c r="C26" s="30">
        <v>0</v>
      </c>
      <c r="D26" s="30">
        <v>0</v>
      </c>
      <c r="E26" s="30">
        <v>0</v>
      </c>
      <c r="F26" s="636">
        <f t="shared" si="0"/>
        <v>0</v>
      </c>
      <c r="G26" s="251">
        <v>0</v>
      </c>
      <c r="H26" s="259">
        <v>0</v>
      </c>
      <c r="I26" s="259">
        <v>0</v>
      </c>
      <c r="J26" s="259">
        <v>0</v>
      </c>
    </row>
    <row r="27" spans="1:10">
      <c r="A27" s="218">
        <v>16</v>
      </c>
      <c r="B27" s="226" t="s">
        <v>688</v>
      </c>
      <c r="C27" s="30">
        <v>0</v>
      </c>
      <c r="D27" s="30">
        <v>0</v>
      </c>
      <c r="E27" s="30">
        <v>0</v>
      </c>
      <c r="F27" s="636">
        <f t="shared" si="0"/>
        <v>0</v>
      </c>
      <c r="G27" s="251">
        <v>0</v>
      </c>
      <c r="H27" s="259">
        <v>0</v>
      </c>
      <c r="I27" s="259">
        <v>0</v>
      </c>
      <c r="J27" s="259">
        <v>0</v>
      </c>
    </row>
    <row r="28" spans="1:10">
      <c r="A28" s="218">
        <v>17</v>
      </c>
      <c r="B28" s="226" t="s">
        <v>689</v>
      </c>
      <c r="C28" s="30">
        <v>0</v>
      </c>
      <c r="D28" s="30">
        <v>0</v>
      </c>
      <c r="E28" s="30">
        <v>0</v>
      </c>
      <c r="F28" s="636">
        <f t="shared" si="0"/>
        <v>0</v>
      </c>
      <c r="G28" s="251">
        <v>0</v>
      </c>
      <c r="H28" s="259">
        <v>0</v>
      </c>
      <c r="I28" s="259">
        <v>0</v>
      </c>
      <c r="J28" s="259">
        <v>0</v>
      </c>
    </row>
    <row r="29" spans="1:10">
      <c r="A29" s="218">
        <v>18</v>
      </c>
      <c r="B29" s="226" t="s">
        <v>690</v>
      </c>
      <c r="C29" s="30">
        <v>0</v>
      </c>
      <c r="D29" s="30">
        <v>0</v>
      </c>
      <c r="E29" s="30">
        <v>0</v>
      </c>
      <c r="F29" s="636">
        <f t="shared" si="0"/>
        <v>0</v>
      </c>
      <c r="G29" s="251">
        <v>0</v>
      </c>
      <c r="H29" s="259">
        <v>0</v>
      </c>
      <c r="I29" s="259">
        <v>0</v>
      </c>
      <c r="J29" s="259">
        <v>0</v>
      </c>
    </row>
    <row r="30" spans="1:10">
      <c r="A30" s="218">
        <v>19</v>
      </c>
      <c r="B30" s="226" t="s">
        <v>691</v>
      </c>
      <c r="C30" s="30">
        <v>0</v>
      </c>
      <c r="D30" s="30">
        <v>0</v>
      </c>
      <c r="E30" s="30">
        <v>0</v>
      </c>
      <c r="F30" s="636">
        <f t="shared" si="0"/>
        <v>0</v>
      </c>
      <c r="G30" s="251">
        <v>0</v>
      </c>
      <c r="H30" s="259">
        <v>0</v>
      </c>
      <c r="I30" s="259">
        <v>0</v>
      </c>
      <c r="J30" s="259">
        <v>0</v>
      </c>
    </row>
    <row r="31" spans="1:10">
      <c r="A31" s="218">
        <v>20</v>
      </c>
      <c r="B31" s="226" t="s">
        <v>692</v>
      </c>
      <c r="C31" s="30">
        <v>0</v>
      </c>
      <c r="D31" s="30">
        <v>0</v>
      </c>
      <c r="E31" s="30">
        <v>0</v>
      </c>
      <c r="F31" s="636">
        <f t="shared" si="0"/>
        <v>0</v>
      </c>
      <c r="G31" s="251">
        <v>0</v>
      </c>
      <c r="H31" s="259">
        <v>0</v>
      </c>
      <c r="I31" s="259">
        <v>0</v>
      </c>
      <c r="J31" s="259">
        <v>0</v>
      </c>
    </row>
    <row r="32" spans="1:10">
      <c r="A32" s="218">
        <v>21</v>
      </c>
      <c r="B32" s="226" t="s">
        <v>693</v>
      </c>
      <c r="C32" s="30">
        <v>0</v>
      </c>
      <c r="D32" s="30">
        <v>0</v>
      </c>
      <c r="E32" s="30">
        <v>0</v>
      </c>
      <c r="F32" s="636">
        <f t="shared" si="0"/>
        <v>0</v>
      </c>
      <c r="G32" s="251">
        <v>0</v>
      </c>
      <c r="H32" s="259">
        <v>0</v>
      </c>
      <c r="I32" s="259">
        <v>0</v>
      </c>
      <c r="J32" s="259">
        <v>0</v>
      </c>
    </row>
    <row r="33" spans="1:10">
      <c r="A33" s="218">
        <v>22</v>
      </c>
      <c r="B33" s="226" t="s">
        <v>694</v>
      </c>
      <c r="C33" s="30">
        <v>0</v>
      </c>
      <c r="D33" s="30">
        <v>0</v>
      </c>
      <c r="E33" s="30">
        <v>0</v>
      </c>
      <c r="F33" s="636">
        <f t="shared" si="0"/>
        <v>0</v>
      </c>
      <c r="G33" s="251">
        <v>0</v>
      </c>
      <c r="H33" s="259">
        <v>0</v>
      </c>
      <c r="I33" s="259">
        <v>0</v>
      </c>
      <c r="J33" s="259">
        <v>0</v>
      </c>
    </row>
    <row r="34" spans="1:10">
      <c r="A34" s="218">
        <v>23</v>
      </c>
      <c r="B34" s="226" t="s">
        <v>695</v>
      </c>
      <c r="C34" s="30">
        <v>0</v>
      </c>
      <c r="D34" s="30">
        <v>0</v>
      </c>
      <c r="E34" s="30">
        <v>0</v>
      </c>
      <c r="F34" s="636">
        <f t="shared" si="0"/>
        <v>0</v>
      </c>
      <c r="G34" s="251">
        <v>0</v>
      </c>
      <c r="H34" s="259">
        <v>0</v>
      </c>
      <c r="I34" s="259">
        <v>0</v>
      </c>
      <c r="J34" s="259">
        <v>0</v>
      </c>
    </row>
    <row r="35" spans="1:10">
      <c r="A35" s="218">
        <v>24</v>
      </c>
      <c r="B35" s="226" t="s">
        <v>696</v>
      </c>
      <c r="C35" s="30">
        <v>0</v>
      </c>
      <c r="D35" s="30">
        <v>0</v>
      </c>
      <c r="E35" s="30">
        <v>0</v>
      </c>
      <c r="F35" s="636">
        <f t="shared" si="0"/>
        <v>0</v>
      </c>
      <c r="G35" s="251">
        <v>0</v>
      </c>
      <c r="H35" s="259">
        <v>0</v>
      </c>
      <c r="I35" s="259">
        <v>0</v>
      </c>
      <c r="J35" s="259">
        <v>0</v>
      </c>
    </row>
    <row r="36" spans="1:10">
      <c r="A36" s="218">
        <v>25</v>
      </c>
      <c r="B36" s="226" t="s">
        <v>697</v>
      </c>
      <c r="C36" s="30">
        <v>0</v>
      </c>
      <c r="D36" s="30">
        <v>0</v>
      </c>
      <c r="E36" s="30">
        <v>0</v>
      </c>
      <c r="F36" s="636">
        <f t="shared" si="0"/>
        <v>0</v>
      </c>
      <c r="G36" s="251">
        <v>0</v>
      </c>
      <c r="H36" s="259">
        <v>0</v>
      </c>
      <c r="I36" s="259">
        <v>0</v>
      </c>
      <c r="J36" s="259">
        <v>0</v>
      </c>
    </row>
    <row r="37" spans="1:10">
      <c r="A37" s="218">
        <v>26</v>
      </c>
      <c r="B37" s="226" t="s">
        <v>698</v>
      </c>
      <c r="C37" s="30">
        <v>0</v>
      </c>
      <c r="D37" s="30">
        <v>0</v>
      </c>
      <c r="E37" s="30">
        <v>0</v>
      </c>
      <c r="F37" s="636">
        <f t="shared" si="0"/>
        <v>0</v>
      </c>
      <c r="G37" s="251">
        <v>0</v>
      </c>
      <c r="H37" s="259">
        <v>0</v>
      </c>
      <c r="I37" s="259">
        <v>0</v>
      </c>
      <c r="J37" s="259">
        <v>0</v>
      </c>
    </row>
    <row r="38" spans="1:10">
      <c r="A38" s="218">
        <v>27</v>
      </c>
      <c r="B38" s="226" t="s">
        <v>699</v>
      </c>
      <c r="C38" s="30">
        <v>0</v>
      </c>
      <c r="D38" s="30">
        <v>0</v>
      </c>
      <c r="E38" s="30">
        <v>0</v>
      </c>
      <c r="F38" s="636">
        <f t="shared" si="0"/>
        <v>0</v>
      </c>
      <c r="G38" s="251">
        <v>0</v>
      </c>
      <c r="H38" s="259">
        <v>0</v>
      </c>
      <c r="I38" s="259">
        <v>0</v>
      </c>
      <c r="J38" s="259">
        <v>0</v>
      </c>
    </row>
    <row r="39" spans="1:10">
      <c r="A39" s="218">
        <v>28</v>
      </c>
      <c r="B39" s="226" t="s">
        <v>700</v>
      </c>
      <c r="C39" s="30">
        <v>0</v>
      </c>
      <c r="D39" s="30">
        <v>0</v>
      </c>
      <c r="E39" s="30">
        <v>0</v>
      </c>
      <c r="F39" s="636">
        <f t="shared" si="0"/>
        <v>0</v>
      </c>
      <c r="G39" s="251">
        <v>0</v>
      </c>
      <c r="H39" s="259">
        <v>0</v>
      </c>
      <c r="I39" s="259">
        <v>0</v>
      </c>
      <c r="J39" s="259">
        <v>0</v>
      </c>
    </row>
    <row r="40" spans="1:10">
      <c r="A40" s="218">
        <v>29</v>
      </c>
      <c r="B40" s="226" t="s">
        <v>701</v>
      </c>
      <c r="C40" s="30">
        <v>0</v>
      </c>
      <c r="D40" s="30">
        <v>0</v>
      </c>
      <c r="E40" s="30">
        <v>0</v>
      </c>
      <c r="F40" s="636">
        <f t="shared" si="0"/>
        <v>0</v>
      </c>
      <c r="G40" s="251">
        <v>0</v>
      </c>
      <c r="H40" s="259">
        <v>0</v>
      </c>
      <c r="I40" s="259">
        <v>0</v>
      </c>
      <c r="J40" s="259">
        <v>0</v>
      </c>
    </row>
    <row r="41" spans="1:10">
      <c r="A41" s="218">
        <v>30</v>
      </c>
      <c r="B41" s="226" t="s">
        <v>702</v>
      </c>
      <c r="C41" s="30">
        <v>0</v>
      </c>
      <c r="D41" s="30">
        <v>0</v>
      </c>
      <c r="E41" s="30">
        <v>0</v>
      </c>
      <c r="F41" s="636">
        <f t="shared" si="0"/>
        <v>0</v>
      </c>
      <c r="G41" s="251">
        <v>0</v>
      </c>
      <c r="H41" s="259">
        <v>0</v>
      </c>
      <c r="I41" s="259">
        <v>0</v>
      </c>
      <c r="J41" s="259">
        <v>0</v>
      </c>
    </row>
    <row r="42" spans="1:10">
      <c r="A42" s="383"/>
      <c r="B42" s="359" t="s">
        <v>18</v>
      </c>
      <c r="C42" s="355">
        <f>SUM(C12:C41)</f>
        <v>0</v>
      </c>
      <c r="D42" s="355">
        <f>SUM(D12:D41)</f>
        <v>0</v>
      </c>
      <c r="E42" s="638">
        <v>0</v>
      </c>
      <c r="F42" s="366">
        <f>SUM(F12:F41)</f>
        <v>0</v>
      </c>
      <c r="G42" s="383">
        <v>0</v>
      </c>
      <c r="H42" s="391">
        <v>0</v>
      </c>
      <c r="I42" s="391">
        <v>0</v>
      </c>
      <c r="J42" s="391">
        <v>0</v>
      </c>
    </row>
    <row r="43" spans="1:10">
      <c r="A43" s="9"/>
      <c r="B43" s="24"/>
      <c r="C43" s="24"/>
      <c r="D43" s="18"/>
      <c r="E43" s="18"/>
      <c r="F43" s="18"/>
      <c r="G43" s="18"/>
      <c r="H43" s="18"/>
      <c r="I43" s="18"/>
      <c r="J43" s="18"/>
    </row>
    <row r="44" spans="1:10">
      <c r="A44" s="9"/>
      <c r="B44" s="24"/>
      <c r="C44" s="24"/>
      <c r="D44" s="18"/>
      <c r="E44" s="18"/>
      <c r="F44" s="18"/>
      <c r="G44" s="18"/>
      <c r="H44" s="18"/>
      <c r="I44" s="18"/>
      <c r="J44" s="18"/>
    </row>
    <row r="45" spans="1:10">
      <c r="A45" s="9"/>
      <c r="B45" s="24"/>
      <c r="C45" s="24"/>
      <c r="D45" s="18"/>
      <c r="E45" s="18"/>
      <c r="F45" s="18"/>
      <c r="G45" s="18"/>
      <c r="H45" s="18"/>
      <c r="I45" s="18"/>
      <c r="J45" s="18"/>
    </row>
    <row r="46" spans="1:10" ht="15.75" customHeight="1">
      <c r="A46" s="12" t="s">
        <v>11</v>
      </c>
      <c r="B46" s="12"/>
      <c r="C46" s="12"/>
      <c r="D46" s="12"/>
      <c r="E46" s="12"/>
      <c r="F46" s="12"/>
      <c r="G46" s="12"/>
      <c r="I46" s="943" t="s">
        <v>12</v>
      </c>
      <c r="J46" s="943"/>
    </row>
    <row r="47" spans="1:10" ht="12.75" customHeight="1">
      <c r="A47" s="955" t="s">
        <v>13</v>
      </c>
      <c r="B47" s="955"/>
      <c r="C47" s="955"/>
      <c r="D47" s="955"/>
      <c r="E47" s="955"/>
      <c r="F47" s="955"/>
      <c r="G47" s="955"/>
      <c r="H47" s="955"/>
      <c r="I47" s="955"/>
      <c r="J47" s="955"/>
    </row>
    <row r="48" spans="1:10" ht="12.75" customHeight="1">
      <c r="A48" s="955" t="s">
        <v>19</v>
      </c>
      <c r="B48" s="955"/>
      <c r="C48" s="955"/>
      <c r="D48" s="955"/>
      <c r="E48" s="955"/>
      <c r="F48" s="955"/>
      <c r="G48" s="955"/>
      <c r="H48" s="955"/>
      <c r="I48" s="955"/>
      <c r="J48" s="955"/>
    </row>
    <row r="49" spans="1:10">
      <c r="A49" s="12"/>
      <c r="B49" s="12"/>
      <c r="C49" s="12"/>
      <c r="E49" s="12"/>
      <c r="H49" s="942" t="s">
        <v>82</v>
      </c>
      <c r="I49" s="942"/>
      <c r="J49" s="942"/>
    </row>
    <row r="53" spans="1:10">
      <c r="A53" s="1145"/>
      <c r="B53" s="1145"/>
      <c r="C53" s="1145"/>
      <c r="D53" s="1145"/>
      <c r="E53" s="1145"/>
      <c r="F53" s="1145"/>
      <c r="G53" s="1145"/>
      <c r="H53" s="1145"/>
      <c r="I53" s="1145"/>
      <c r="J53" s="1145"/>
    </row>
    <row r="55" spans="1:10">
      <c r="A55" s="1145"/>
      <c r="B55" s="1145"/>
      <c r="C55" s="1145"/>
      <c r="D55" s="1145"/>
      <c r="E55" s="1145"/>
      <c r="F55" s="1145"/>
      <c r="G55" s="1145"/>
      <c r="H55" s="1145"/>
      <c r="I55" s="1145"/>
      <c r="J55" s="1145"/>
    </row>
  </sheetData>
  <mergeCells count="16">
    <mergeCell ref="E1:I1"/>
    <mergeCell ref="A2:J2"/>
    <mergeCell ref="A3:J3"/>
    <mergeCell ref="A5:J5"/>
    <mergeCell ref="A8:B8"/>
    <mergeCell ref="H8:J8"/>
    <mergeCell ref="A48:J48"/>
    <mergeCell ref="H49:J49"/>
    <mergeCell ref="A53:J53"/>
    <mergeCell ref="A55:J55"/>
    <mergeCell ref="A9:A10"/>
    <mergeCell ref="B9:B10"/>
    <mergeCell ref="C9:F9"/>
    <mergeCell ref="G9:J9"/>
    <mergeCell ref="I46:J46"/>
    <mergeCell ref="A47:J47"/>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19.xml><?xml version="1.0" encoding="utf-8"?>
<worksheet xmlns="http://schemas.openxmlformats.org/spreadsheetml/2006/main" xmlns:r="http://schemas.openxmlformats.org/officeDocument/2006/relationships">
  <sheetPr>
    <tabColor rgb="FF00B050"/>
    <pageSetUpPr fitToPage="1"/>
  </sheetPr>
  <dimension ref="A1:P54"/>
  <sheetViews>
    <sheetView zoomScale="90" zoomScaleNormal="90" zoomScaleSheetLayoutView="90" workbookViewId="0">
      <selection activeCell="F7" sqref="F7:L7"/>
    </sheetView>
  </sheetViews>
  <sheetFormatPr defaultColWidth="9.140625" defaultRowHeight="12.75"/>
  <cols>
    <col min="1" max="1" width="6.7109375" style="13" customWidth="1"/>
    <col min="2" max="2" width="16.85546875" style="13" customWidth="1"/>
    <col min="3" max="3" width="12" style="13" customWidth="1"/>
    <col min="4" max="4" width="10.42578125" style="13" customWidth="1"/>
    <col min="5" max="5" width="10.140625" style="13" customWidth="1"/>
    <col min="6" max="6" width="13" style="13" customWidth="1"/>
    <col min="7" max="7" width="15.140625" style="13" customWidth="1"/>
    <col min="8" max="8" width="12.42578125" style="13" customWidth="1"/>
    <col min="9" max="9" width="12.140625" style="13" customWidth="1"/>
    <col min="10" max="10" width="11.7109375" style="13" customWidth="1"/>
    <col min="11" max="11" width="12" style="13" customWidth="1"/>
    <col min="12" max="12" width="14.140625" style="13" customWidth="1"/>
    <col min="13" max="13" width="9.140625" style="13" customWidth="1"/>
    <col min="14" max="14" width="12.42578125" style="13" customWidth="1"/>
    <col min="15" max="15" width="9.140625" style="13"/>
    <col min="16" max="16" width="9.28515625" style="13" bestFit="1" customWidth="1"/>
    <col min="17" max="16384" width="9.140625" style="13"/>
  </cols>
  <sheetData>
    <row r="1" spans="1:14" customFormat="1">
      <c r="D1" s="28"/>
      <c r="E1" s="28"/>
      <c r="F1" s="28"/>
      <c r="G1" s="28"/>
      <c r="H1" s="28"/>
      <c r="I1" s="28"/>
      <c r="J1" s="28"/>
      <c r="K1" s="28"/>
      <c r="L1" s="500" t="s">
        <v>63</v>
      </c>
    </row>
    <row r="2" spans="1:14" customFormat="1" ht="15">
      <c r="A2" s="1135" t="s">
        <v>0</v>
      </c>
      <c r="B2" s="1135"/>
      <c r="C2" s="1135"/>
      <c r="D2" s="1135"/>
      <c r="E2" s="1135"/>
      <c r="F2" s="1135"/>
      <c r="G2" s="1135"/>
      <c r="H2" s="1135"/>
      <c r="I2" s="1135"/>
      <c r="J2" s="1135"/>
      <c r="K2" s="1135"/>
      <c r="L2" s="1135"/>
    </row>
    <row r="3" spans="1:14" customFormat="1" ht="20.25">
      <c r="A3" s="1006" t="s">
        <v>899</v>
      </c>
      <c r="B3" s="1006"/>
      <c r="C3" s="1006"/>
      <c r="D3" s="1006"/>
      <c r="E3" s="1006"/>
      <c r="F3" s="1006"/>
      <c r="G3" s="1006"/>
      <c r="H3" s="1006"/>
      <c r="I3" s="1006"/>
      <c r="J3" s="1006"/>
      <c r="K3" s="1006"/>
      <c r="L3" s="1006"/>
    </row>
    <row r="4" spans="1:14" customFormat="1" ht="10.5" customHeight="1"/>
    <row r="5" spans="1:14" ht="19.5" customHeight="1">
      <c r="A5" s="1150" t="s">
        <v>924</v>
      </c>
      <c r="B5" s="1150"/>
      <c r="C5" s="1150"/>
      <c r="D5" s="1150"/>
      <c r="E5" s="1150"/>
      <c r="F5" s="1150"/>
      <c r="G5" s="1150"/>
      <c r="H5" s="1150"/>
      <c r="I5" s="1150"/>
      <c r="J5" s="1150"/>
      <c r="K5" s="1150"/>
      <c r="L5" s="1150"/>
    </row>
    <row r="6" spans="1:14">
      <c r="A6" s="19"/>
      <c r="B6" s="19"/>
      <c r="C6" s="19"/>
      <c r="D6" s="19"/>
      <c r="E6" s="19"/>
      <c r="F6" s="19"/>
      <c r="G6" s="19"/>
      <c r="H6" s="19"/>
      <c r="I6" s="19"/>
      <c r="J6" s="19"/>
      <c r="K6" s="19"/>
      <c r="L6" s="19"/>
    </row>
    <row r="7" spans="1:14">
      <c r="A7" s="942" t="s">
        <v>722</v>
      </c>
      <c r="B7" s="942"/>
      <c r="F7" s="1151" t="s">
        <v>20</v>
      </c>
      <c r="G7" s="1151"/>
      <c r="H7" s="1151"/>
      <c r="I7" s="1151"/>
      <c r="J7" s="1151"/>
      <c r="K7" s="1151"/>
      <c r="L7" s="1151"/>
    </row>
    <row r="8" spans="1:14">
      <c r="A8" s="12"/>
      <c r="F8" s="14"/>
      <c r="G8" s="81"/>
      <c r="H8" s="81"/>
      <c r="I8" s="1152" t="s">
        <v>925</v>
      </c>
      <c r="J8" s="1152"/>
      <c r="K8" s="1152"/>
      <c r="L8" s="1152"/>
    </row>
    <row r="9" spans="1:14" s="12" customFormat="1">
      <c r="A9" s="985" t="s">
        <v>2</v>
      </c>
      <c r="B9" s="985" t="s">
        <v>3</v>
      </c>
      <c r="C9" s="989" t="s">
        <v>21</v>
      </c>
      <c r="D9" s="1031"/>
      <c r="E9" s="1031"/>
      <c r="F9" s="1031"/>
      <c r="G9" s="1031"/>
      <c r="H9" s="989" t="s">
        <v>43</v>
      </c>
      <c r="I9" s="1031"/>
      <c r="J9" s="1031"/>
      <c r="K9" s="1031"/>
      <c r="L9" s="1031"/>
    </row>
    <row r="10" spans="1:14" s="12" customFormat="1" ht="63" customHeight="1">
      <c r="A10" s="985"/>
      <c r="B10" s="985"/>
      <c r="C10" s="867" t="s">
        <v>926</v>
      </c>
      <c r="D10" s="890" t="s">
        <v>1029</v>
      </c>
      <c r="E10" s="595" t="s">
        <v>806</v>
      </c>
      <c r="F10" s="337" t="s">
        <v>70</v>
      </c>
      <c r="G10" s="337" t="s">
        <v>382</v>
      </c>
      <c r="H10" s="867" t="s">
        <v>926</v>
      </c>
      <c r="I10" s="890" t="s">
        <v>1029</v>
      </c>
      <c r="J10" s="595" t="s">
        <v>807</v>
      </c>
      <c r="K10" s="337" t="s">
        <v>70</v>
      </c>
      <c r="L10" s="337" t="s">
        <v>383</v>
      </c>
    </row>
    <row r="11" spans="1:14" s="12" customFormat="1">
      <c r="A11" s="337">
        <v>1</v>
      </c>
      <c r="B11" s="337">
        <v>2</v>
      </c>
      <c r="C11" s="337">
        <v>3</v>
      </c>
      <c r="D11" s="337">
        <v>4</v>
      </c>
      <c r="E11" s="337">
        <v>5</v>
      </c>
      <c r="F11" s="337">
        <v>6</v>
      </c>
      <c r="G11" s="337">
        <v>7</v>
      </c>
      <c r="H11" s="337">
        <v>8</v>
      </c>
      <c r="I11" s="337">
        <v>9</v>
      </c>
      <c r="J11" s="337">
        <v>10</v>
      </c>
      <c r="K11" s="337">
        <v>11</v>
      </c>
      <c r="L11" s="337">
        <v>12</v>
      </c>
    </row>
    <row r="12" spans="1:14" s="12" customFormat="1">
      <c r="A12" s="218">
        <v>1</v>
      </c>
      <c r="B12" s="118" t="s">
        <v>673</v>
      </c>
      <c r="C12" s="260">
        <v>1765.9232</v>
      </c>
      <c r="D12" s="260">
        <v>100</v>
      </c>
      <c r="E12" s="260">
        <v>1182.99</v>
      </c>
      <c r="F12" s="260">
        <v>1065.9411</v>
      </c>
      <c r="G12" s="260">
        <f>(D12+E12)-F12</f>
        <v>217.0489</v>
      </c>
      <c r="H12" s="261">
        <v>0</v>
      </c>
      <c r="I12" s="261">
        <v>0</v>
      </c>
      <c r="J12" s="261">
        <v>0</v>
      </c>
      <c r="K12" s="261">
        <v>0</v>
      </c>
      <c r="L12" s="251">
        <v>0</v>
      </c>
      <c r="M12" s="264"/>
      <c r="N12" s="264"/>
    </row>
    <row r="13" spans="1:14" s="12" customFormat="1">
      <c r="A13" s="218">
        <v>2</v>
      </c>
      <c r="B13" s="118" t="s">
        <v>674</v>
      </c>
      <c r="C13" s="260">
        <v>3876.8667999999998</v>
      </c>
      <c r="D13" s="260">
        <v>591.49</v>
      </c>
      <c r="E13" s="260">
        <v>2617.84</v>
      </c>
      <c r="F13" s="260">
        <v>2015.646336</v>
      </c>
      <c r="G13" s="260">
        <f t="shared" ref="G13:G41" si="0">(D13+E13)-F13</f>
        <v>1193.6836639999999</v>
      </c>
      <c r="H13" s="261">
        <v>0</v>
      </c>
      <c r="I13" s="261">
        <v>0</v>
      </c>
      <c r="J13" s="261">
        <v>0</v>
      </c>
      <c r="K13" s="261">
        <v>0</v>
      </c>
      <c r="L13" s="251">
        <v>0</v>
      </c>
      <c r="M13" s="264"/>
      <c r="N13" s="264"/>
    </row>
    <row r="14" spans="1:14" s="12" customFormat="1">
      <c r="A14" s="218">
        <v>3</v>
      </c>
      <c r="B14" s="118" t="s">
        <v>675</v>
      </c>
      <c r="C14" s="260">
        <v>1921.799</v>
      </c>
      <c r="D14" s="260">
        <v>161.53</v>
      </c>
      <c r="E14" s="260">
        <v>1010.3800000000001</v>
      </c>
      <c r="F14" s="260">
        <v>1036.0064699999998</v>
      </c>
      <c r="G14" s="260">
        <f t="shared" si="0"/>
        <v>135.90353000000027</v>
      </c>
      <c r="H14" s="261">
        <v>0</v>
      </c>
      <c r="I14" s="261">
        <v>0</v>
      </c>
      <c r="J14" s="261">
        <v>0</v>
      </c>
      <c r="K14" s="261">
        <v>0</v>
      </c>
      <c r="L14" s="251">
        <v>0</v>
      </c>
      <c r="M14" s="264"/>
      <c r="N14" s="264"/>
    </row>
    <row r="15" spans="1:14" s="12" customFormat="1">
      <c r="A15" s="218">
        <v>4</v>
      </c>
      <c r="B15" s="118" t="s">
        <v>676</v>
      </c>
      <c r="C15" s="260">
        <v>2393.3220999999999</v>
      </c>
      <c r="D15" s="260">
        <v>397.21</v>
      </c>
      <c r="E15" s="260">
        <v>1206.96</v>
      </c>
      <c r="F15" s="260">
        <v>1310.922</v>
      </c>
      <c r="G15" s="260">
        <f t="shared" si="0"/>
        <v>293.24800000000005</v>
      </c>
      <c r="H15" s="261">
        <v>0</v>
      </c>
      <c r="I15" s="261">
        <v>0</v>
      </c>
      <c r="J15" s="261">
        <v>0</v>
      </c>
      <c r="K15" s="261">
        <v>0</v>
      </c>
      <c r="L15" s="251">
        <v>0</v>
      </c>
      <c r="M15" s="264"/>
      <c r="N15" s="264"/>
    </row>
    <row r="16" spans="1:14" s="12" customFormat="1">
      <c r="A16" s="218">
        <v>5</v>
      </c>
      <c r="B16" s="118" t="s">
        <v>677</v>
      </c>
      <c r="C16" s="260">
        <v>2825.8881999999999</v>
      </c>
      <c r="D16" s="260">
        <v>142.11000000000001</v>
      </c>
      <c r="E16" s="260">
        <v>1424.79</v>
      </c>
      <c r="F16" s="260">
        <v>1572.7021999999999</v>
      </c>
      <c r="G16" s="514">
        <f t="shared" si="0"/>
        <v>-5.802199999999857</v>
      </c>
      <c r="H16" s="261">
        <v>0</v>
      </c>
      <c r="I16" s="261">
        <v>0</v>
      </c>
      <c r="J16" s="261">
        <v>0</v>
      </c>
      <c r="K16" s="261">
        <v>0</v>
      </c>
      <c r="L16" s="251">
        <v>0</v>
      </c>
      <c r="M16" s="264"/>
      <c r="N16" s="264"/>
    </row>
    <row r="17" spans="1:16" s="12" customFormat="1">
      <c r="A17" s="218">
        <v>6</v>
      </c>
      <c r="B17" s="118" t="s">
        <v>678</v>
      </c>
      <c r="C17" s="260">
        <v>815.01390000000004</v>
      </c>
      <c r="D17" s="260">
        <v>189.67</v>
      </c>
      <c r="E17" s="260">
        <v>491.78999999999996</v>
      </c>
      <c r="F17" s="260">
        <v>407.06369999999998</v>
      </c>
      <c r="G17" s="260">
        <f t="shared" si="0"/>
        <v>274.39629999999994</v>
      </c>
      <c r="H17" s="261">
        <v>0</v>
      </c>
      <c r="I17" s="261">
        <v>0</v>
      </c>
      <c r="J17" s="261">
        <v>0</v>
      </c>
      <c r="K17" s="261">
        <v>0</v>
      </c>
      <c r="L17" s="251">
        <v>0</v>
      </c>
      <c r="M17" s="264"/>
      <c r="N17" s="264"/>
    </row>
    <row r="18" spans="1:16" s="12" customFormat="1">
      <c r="A18" s="218">
        <v>7</v>
      </c>
      <c r="B18" s="118" t="s">
        <v>679</v>
      </c>
      <c r="C18" s="260">
        <v>2354.4607000000001</v>
      </c>
      <c r="D18" s="513">
        <v>341.69</v>
      </c>
      <c r="E18" s="260">
        <v>1418.4</v>
      </c>
      <c r="F18" s="260">
        <v>1142.0510999999999</v>
      </c>
      <c r="G18" s="260">
        <f t="shared" si="0"/>
        <v>618.03890000000024</v>
      </c>
      <c r="H18" s="261">
        <v>0</v>
      </c>
      <c r="I18" s="261">
        <v>0</v>
      </c>
      <c r="J18" s="261">
        <v>0</v>
      </c>
      <c r="K18" s="261">
        <v>0</v>
      </c>
      <c r="L18" s="251">
        <v>0</v>
      </c>
      <c r="M18" s="264"/>
      <c r="N18" s="264"/>
    </row>
    <row r="19" spans="1:16" s="12" customFormat="1">
      <c r="A19" s="218">
        <v>8</v>
      </c>
      <c r="B19" s="118" t="s">
        <v>680</v>
      </c>
      <c r="C19" s="260">
        <v>488.87450000000001</v>
      </c>
      <c r="D19" s="260">
        <v>4.51</v>
      </c>
      <c r="E19" s="260">
        <v>298.09000000000003</v>
      </c>
      <c r="F19" s="260">
        <v>281.62880000000001</v>
      </c>
      <c r="G19" s="260">
        <f t="shared" si="0"/>
        <v>20.97120000000001</v>
      </c>
      <c r="H19" s="261">
        <v>0</v>
      </c>
      <c r="I19" s="261">
        <v>0</v>
      </c>
      <c r="J19" s="261">
        <v>0</v>
      </c>
      <c r="K19" s="261">
        <v>0</v>
      </c>
      <c r="L19" s="251">
        <v>0</v>
      </c>
      <c r="M19" s="264"/>
      <c r="N19" s="264"/>
    </row>
    <row r="20" spans="1:16" s="12" customFormat="1">
      <c r="A20" s="218">
        <v>9</v>
      </c>
      <c r="B20" s="118" t="s">
        <v>681</v>
      </c>
      <c r="C20" s="260">
        <v>1673.9799</v>
      </c>
      <c r="D20" s="260">
        <v>334.47</v>
      </c>
      <c r="E20" s="260">
        <v>1110.9899999999998</v>
      </c>
      <c r="F20" s="260">
        <v>922.98059999999998</v>
      </c>
      <c r="G20" s="260">
        <f t="shared" si="0"/>
        <v>522.47939999999983</v>
      </c>
      <c r="H20" s="261">
        <v>0</v>
      </c>
      <c r="I20" s="261">
        <v>0</v>
      </c>
      <c r="J20" s="261">
        <v>0</v>
      </c>
      <c r="K20" s="261">
        <v>0</v>
      </c>
      <c r="L20" s="251">
        <v>0</v>
      </c>
      <c r="M20" s="264"/>
      <c r="N20" s="264"/>
    </row>
    <row r="21" spans="1:16" s="12" customFormat="1">
      <c r="A21" s="218">
        <v>10</v>
      </c>
      <c r="B21" s="118" t="s">
        <v>682</v>
      </c>
      <c r="C21" s="260">
        <v>1266.0308</v>
      </c>
      <c r="D21" s="260">
        <v>191.45</v>
      </c>
      <c r="E21" s="260">
        <v>842.59</v>
      </c>
      <c r="F21" s="260">
        <v>724.07849999999996</v>
      </c>
      <c r="G21" s="260">
        <f t="shared" si="0"/>
        <v>309.9615</v>
      </c>
      <c r="H21" s="261">
        <v>0</v>
      </c>
      <c r="I21" s="261">
        <v>0</v>
      </c>
      <c r="J21" s="261">
        <v>0</v>
      </c>
      <c r="K21" s="261">
        <v>0</v>
      </c>
      <c r="L21" s="251">
        <v>0</v>
      </c>
      <c r="M21" s="264"/>
      <c r="N21" s="264"/>
    </row>
    <row r="22" spans="1:16" s="12" customFormat="1">
      <c r="A22" s="218">
        <v>11</v>
      </c>
      <c r="B22" s="118" t="s">
        <v>683</v>
      </c>
      <c r="C22" s="260">
        <v>4413.9476000000004</v>
      </c>
      <c r="D22" s="260">
        <v>424.43</v>
      </c>
      <c r="E22" s="260">
        <v>2493.5171999999998</v>
      </c>
      <c r="F22" s="260">
        <v>2531.6815999999999</v>
      </c>
      <c r="G22" s="260">
        <f t="shared" si="0"/>
        <v>386.26559999999972</v>
      </c>
      <c r="H22" s="261">
        <v>0</v>
      </c>
      <c r="I22" s="261">
        <v>0</v>
      </c>
      <c r="J22" s="261">
        <v>0</v>
      </c>
      <c r="K22" s="261">
        <v>0</v>
      </c>
      <c r="L22" s="251">
        <v>0</v>
      </c>
      <c r="M22" s="264"/>
      <c r="N22" s="264"/>
    </row>
    <row r="23" spans="1:16" s="12" customFormat="1">
      <c r="A23" s="218">
        <v>12</v>
      </c>
      <c r="B23" s="118" t="s">
        <v>684</v>
      </c>
      <c r="C23" s="260">
        <v>1105.0404000000001</v>
      </c>
      <c r="D23" s="260">
        <v>164.31</v>
      </c>
      <c r="E23" s="260">
        <v>745.3</v>
      </c>
      <c r="F23" s="260">
        <v>654.21680000000003</v>
      </c>
      <c r="G23" s="260">
        <f t="shared" si="0"/>
        <v>255.39319999999987</v>
      </c>
      <c r="H23" s="261">
        <v>0</v>
      </c>
      <c r="I23" s="261">
        <v>0</v>
      </c>
      <c r="J23" s="261">
        <v>0</v>
      </c>
      <c r="K23" s="261">
        <v>0</v>
      </c>
      <c r="L23" s="251">
        <v>0</v>
      </c>
      <c r="M23" s="264"/>
      <c r="N23" s="264"/>
    </row>
    <row r="24" spans="1:16" s="12" customFormat="1">
      <c r="A24" s="218">
        <v>13</v>
      </c>
      <c r="B24" s="118" t="s">
        <v>685</v>
      </c>
      <c r="C24" s="260">
        <v>2763.5331000000001</v>
      </c>
      <c r="D24" s="260">
        <v>446.25</v>
      </c>
      <c r="E24" s="260">
        <v>1834.12</v>
      </c>
      <c r="F24" s="260">
        <v>1484.0981849999998</v>
      </c>
      <c r="G24" s="260">
        <f t="shared" si="0"/>
        <v>796.27181500000006</v>
      </c>
      <c r="H24" s="261">
        <v>0</v>
      </c>
      <c r="I24" s="261">
        <v>0</v>
      </c>
      <c r="J24" s="261">
        <v>0</v>
      </c>
      <c r="K24" s="261">
        <v>0</v>
      </c>
      <c r="L24" s="251">
        <v>0</v>
      </c>
      <c r="M24" s="264"/>
      <c r="N24" s="264"/>
    </row>
    <row r="25" spans="1:16" s="12" customFormat="1">
      <c r="A25" s="218">
        <v>14</v>
      </c>
      <c r="B25" s="118" t="s">
        <v>686</v>
      </c>
      <c r="C25" s="260">
        <v>640.30489999999998</v>
      </c>
      <c r="D25" s="260">
        <v>143.19</v>
      </c>
      <c r="E25" s="260">
        <v>306.89</v>
      </c>
      <c r="F25" s="260">
        <v>317.93130000000002</v>
      </c>
      <c r="G25" s="260">
        <f t="shared" si="0"/>
        <v>132.14869999999996</v>
      </c>
      <c r="H25" s="261">
        <v>0</v>
      </c>
      <c r="I25" s="261">
        <v>0</v>
      </c>
      <c r="J25" s="261">
        <v>0</v>
      </c>
      <c r="K25" s="261">
        <v>0</v>
      </c>
      <c r="L25" s="251">
        <v>0</v>
      </c>
      <c r="M25" s="264"/>
      <c r="N25" s="264"/>
    </row>
    <row r="26" spans="1:16" s="12" customFormat="1">
      <c r="A26" s="218">
        <v>15</v>
      </c>
      <c r="B26" s="118" t="s">
        <v>687</v>
      </c>
      <c r="C26" s="260">
        <v>2943.0221000000001</v>
      </c>
      <c r="D26" s="260">
        <v>347.74</v>
      </c>
      <c r="E26" s="260">
        <v>1673.65</v>
      </c>
      <c r="F26" s="260">
        <v>1572.586</v>
      </c>
      <c r="G26" s="260">
        <f t="shared" si="0"/>
        <v>448.80400000000009</v>
      </c>
      <c r="H26" s="261">
        <v>0</v>
      </c>
      <c r="I26" s="261">
        <v>0</v>
      </c>
      <c r="J26" s="261">
        <v>0</v>
      </c>
      <c r="K26" s="261">
        <v>0</v>
      </c>
      <c r="L26" s="251">
        <v>0</v>
      </c>
      <c r="M26" s="264"/>
      <c r="N26" s="264"/>
    </row>
    <row r="27" spans="1:16">
      <c r="A27" s="218">
        <v>16</v>
      </c>
      <c r="B27" s="226" t="s">
        <v>688</v>
      </c>
      <c r="C27" s="889">
        <v>1791.0182</v>
      </c>
      <c r="D27" s="889">
        <v>668.59</v>
      </c>
      <c r="E27" s="891">
        <v>1174.8900000000001</v>
      </c>
      <c r="F27" s="891">
        <v>876.7953</v>
      </c>
      <c r="G27" s="260">
        <f t="shared" si="0"/>
        <v>966.68470000000002</v>
      </c>
      <c r="H27" s="261">
        <v>0</v>
      </c>
      <c r="I27" s="261">
        <v>0</v>
      </c>
      <c r="J27" s="261">
        <v>0</v>
      </c>
      <c r="K27" s="261">
        <v>0</v>
      </c>
      <c r="L27" s="251">
        <v>0</v>
      </c>
      <c r="M27" s="264"/>
      <c r="N27" s="264"/>
    </row>
    <row r="28" spans="1:16">
      <c r="A28" s="218">
        <v>17</v>
      </c>
      <c r="B28" s="226" t="s">
        <v>689</v>
      </c>
      <c r="C28" s="889">
        <v>2046.9632999999999</v>
      </c>
      <c r="D28" s="889">
        <v>789.25</v>
      </c>
      <c r="E28" s="891">
        <v>1311.8899999999999</v>
      </c>
      <c r="F28" s="891">
        <v>1129.2992999999999</v>
      </c>
      <c r="G28" s="260">
        <f t="shared" si="0"/>
        <v>971.84069999999997</v>
      </c>
      <c r="H28" s="261">
        <v>0</v>
      </c>
      <c r="I28" s="261">
        <v>0</v>
      </c>
      <c r="J28" s="261">
        <v>0</v>
      </c>
      <c r="K28" s="261">
        <v>0</v>
      </c>
      <c r="L28" s="251">
        <v>0</v>
      </c>
      <c r="M28" s="264"/>
      <c r="N28" s="264"/>
    </row>
    <row r="29" spans="1:16">
      <c r="A29" s="218">
        <v>18</v>
      </c>
      <c r="B29" s="226" t="s">
        <v>690</v>
      </c>
      <c r="C29" s="889">
        <v>3494.4429</v>
      </c>
      <c r="D29" s="889">
        <v>804.6</v>
      </c>
      <c r="E29" s="891">
        <v>2320.4499999999998</v>
      </c>
      <c r="F29" s="891">
        <v>2087.6673999999998</v>
      </c>
      <c r="G29" s="260">
        <f t="shared" si="0"/>
        <v>1037.3825999999999</v>
      </c>
      <c r="H29" s="261">
        <v>0</v>
      </c>
      <c r="I29" s="261">
        <v>0</v>
      </c>
      <c r="J29" s="261">
        <v>0</v>
      </c>
      <c r="K29" s="261">
        <v>0</v>
      </c>
      <c r="L29" s="251">
        <v>0</v>
      </c>
      <c r="M29" s="264"/>
      <c r="N29" s="264"/>
    </row>
    <row r="30" spans="1:16">
      <c r="A30" s="218">
        <v>19</v>
      </c>
      <c r="B30" s="397" t="s">
        <v>691</v>
      </c>
      <c r="C30" s="889">
        <v>1983.9390000000001</v>
      </c>
      <c r="D30" s="315">
        <v>195.22</v>
      </c>
      <c r="E30" s="891">
        <v>1085.28</v>
      </c>
      <c r="F30" s="891">
        <v>781.98199999999997</v>
      </c>
      <c r="G30" s="260">
        <f t="shared" si="0"/>
        <v>498.51800000000003</v>
      </c>
      <c r="H30" s="261">
        <v>0</v>
      </c>
      <c r="I30" s="261">
        <v>0</v>
      </c>
      <c r="J30" s="261">
        <v>0</v>
      </c>
      <c r="K30" s="261">
        <v>0</v>
      </c>
      <c r="L30" s="251">
        <v>0</v>
      </c>
      <c r="M30" s="264"/>
      <c r="N30" s="264"/>
    </row>
    <row r="31" spans="1:16">
      <c r="A31" s="218">
        <v>20</v>
      </c>
      <c r="B31" s="226" t="s">
        <v>692</v>
      </c>
      <c r="C31" s="889">
        <v>3255.2516999999998</v>
      </c>
      <c r="D31" s="889">
        <v>9.1300000000000008</v>
      </c>
      <c r="E31" s="891">
        <v>1942.6000000000001</v>
      </c>
      <c r="F31" s="891">
        <v>1928.7873999999999</v>
      </c>
      <c r="G31" s="260">
        <f t="shared" si="0"/>
        <v>22.942600000000311</v>
      </c>
      <c r="H31" s="261">
        <v>0</v>
      </c>
      <c r="I31" s="261">
        <v>0</v>
      </c>
      <c r="J31" s="261">
        <v>0</v>
      </c>
      <c r="K31" s="261">
        <v>0</v>
      </c>
      <c r="L31" s="251">
        <v>0</v>
      </c>
      <c r="M31" s="264"/>
      <c r="N31" s="264"/>
      <c r="P31" s="245"/>
    </row>
    <row r="32" spans="1:16">
      <c r="A32" s="218">
        <v>21</v>
      </c>
      <c r="B32" s="226" t="s">
        <v>693</v>
      </c>
      <c r="C32" s="889">
        <v>1856.3369</v>
      </c>
      <c r="D32" s="671">
        <v>-22.33</v>
      </c>
      <c r="E32" s="891">
        <v>1240.6599999999999</v>
      </c>
      <c r="F32" s="891">
        <v>1157.2979</v>
      </c>
      <c r="G32" s="260">
        <f t="shared" si="0"/>
        <v>61.0320999999999</v>
      </c>
      <c r="H32" s="261">
        <v>0</v>
      </c>
      <c r="I32" s="261">
        <v>0</v>
      </c>
      <c r="J32" s="261">
        <v>0</v>
      </c>
      <c r="K32" s="261">
        <v>0</v>
      </c>
      <c r="L32" s="251">
        <v>0</v>
      </c>
      <c r="M32" s="264"/>
      <c r="N32" s="264"/>
    </row>
    <row r="33" spans="1:14">
      <c r="A33" s="218">
        <v>22</v>
      </c>
      <c r="B33" s="226" t="s">
        <v>694</v>
      </c>
      <c r="C33" s="889">
        <v>4830.5484999999999</v>
      </c>
      <c r="D33" s="889">
        <v>350.44</v>
      </c>
      <c r="E33" s="891">
        <v>3296.46</v>
      </c>
      <c r="F33" s="891">
        <v>3004.6120999999998</v>
      </c>
      <c r="G33" s="260">
        <f t="shared" si="0"/>
        <v>642.28790000000026</v>
      </c>
      <c r="H33" s="261">
        <v>0</v>
      </c>
      <c r="I33" s="261">
        <v>0</v>
      </c>
      <c r="J33" s="261">
        <v>0</v>
      </c>
      <c r="K33" s="261">
        <v>0</v>
      </c>
      <c r="L33" s="251">
        <v>0</v>
      </c>
      <c r="M33" s="264"/>
      <c r="N33" s="264"/>
    </row>
    <row r="34" spans="1:14">
      <c r="A34" s="218">
        <v>23</v>
      </c>
      <c r="B34" s="226" t="s">
        <v>695</v>
      </c>
      <c r="C34" s="889">
        <v>3044.7883000000002</v>
      </c>
      <c r="D34" s="889">
        <v>830.9</v>
      </c>
      <c r="E34" s="891">
        <v>2020.8</v>
      </c>
      <c r="F34" s="891">
        <v>1777.8766000000001</v>
      </c>
      <c r="G34" s="260">
        <f t="shared" si="0"/>
        <v>1073.8233999999998</v>
      </c>
      <c r="H34" s="261">
        <v>0</v>
      </c>
      <c r="I34" s="261">
        <v>0</v>
      </c>
      <c r="J34" s="261">
        <v>0</v>
      </c>
      <c r="K34" s="261">
        <v>0</v>
      </c>
      <c r="L34" s="251">
        <v>0</v>
      </c>
      <c r="M34" s="264"/>
      <c r="N34" s="264"/>
    </row>
    <row r="35" spans="1:14">
      <c r="A35" s="218">
        <v>24</v>
      </c>
      <c r="B35" s="226" t="s">
        <v>696</v>
      </c>
      <c r="C35" s="889">
        <v>1275.6147000000001</v>
      </c>
      <c r="D35" s="889">
        <v>86.25</v>
      </c>
      <c r="E35" s="891">
        <v>770.8</v>
      </c>
      <c r="F35" s="891">
        <v>723.67960000000005</v>
      </c>
      <c r="G35" s="395">
        <f t="shared" si="0"/>
        <v>133.3703999999999</v>
      </c>
      <c r="H35" s="261">
        <v>0</v>
      </c>
      <c r="I35" s="261">
        <v>0</v>
      </c>
      <c r="J35" s="261">
        <v>0</v>
      </c>
      <c r="K35" s="261">
        <v>0</v>
      </c>
      <c r="L35" s="251">
        <v>0</v>
      </c>
      <c r="M35" s="264"/>
      <c r="N35" s="264"/>
    </row>
    <row r="36" spans="1:14">
      <c r="A36" s="218">
        <v>25</v>
      </c>
      <c r="B36" s="226" t="s">
        <v>697</v>
      </c>
      <c r="C36" s="889">
        <v>1242.0590999999999</v>
      </c>
      <c r="D36" s="889">
        <v>124.86</v>
      </c>
      <c r="E36" s="891">
        <v>643.56999999999994</v>
      </c>
      <c r="F36" s="891">
        <v>668.48400000000004</v>
      </c>
      <c r="G36" s="260">
        <f t="shared" si="0"/>
        <v>99.945999999999913</v>
      </c>
      <c r="H36" s="261">
        <v>0</v>
      </c>
      <c r="I36" s="261">
        <v>0</v>
      </c>
      <c r="J36" s="261">
        <v>0</v>
      </c>
      <c r="K36" s="261">
        <v>0</v>
      </c>
      <c r="L36" s="251">
        <v>0</v>
      </c>
      <c r="M36" s="264"/>
      <c r="N36" s="264"/>
    </row>
    <row r="37" spans="1:14">
      <c r="A37" s="218">
        <v>26</v>
      </c>
      <c r="B37" s="226" t="s">
        <v>698</v>
      </c>
      <c r="C37" s="889">
        <v>1956.8842</v>
      </c>
      <c r="D37" s="889">
        <v>111.46</v>
      </c>
      <c r="E37" s="891">
        <v>1197.8</v>
      </c>
      <c r="F37" s="891">
        <v>1161.5183999999999</v>
      </c>
      <c r="G37" s="260">
        <f t="shared" si="0"/>
        <v>147.74160000000006</v>
      </c>
      <c r="H37" s="261">
        <v>0</v>
      </c>
      <c r="I37" s="261">
        <v>0</v>
      </c>
      <c r="J37" s="261">
        <v>0</v>
      </c>
      <c r="K37" s="261">
        <v>0</v>
      </c>
      <c r="L37" s="251">
        <v>0</v>
      </c>
      <c r="M37" s="264"/>
      <c r="N37" s="264"/>
    </row>
    <row r="38" spans="1:14">
      <c r="A38" s="218">
        <v>27</v>
      </c>
      <c r="B38" s="226" t="s">
        <v>699</v>
      </c>
      <c r="C38" s="889">
        <v>2276.2599</v>
      </c>
      <c r="D38" s="889">
        <v>-0.01</v>
      </c>
      <c r="E38" s="891">
        <v>1244.08</v>
      </c>
      <c r="F38" s="891">
        <v>1243.8699999999999</v>
      </c>
      <c r="G38" s="260">
        <f t="shared" si="0"/>
        <v>0.20000000000004547</v>
      </c>
      <c r="H38" s="261">
        <v>0</v>
      </c>
      <c r="I38" s="261">
        <v>0</v>
      </c>
      <c r="J38" s="261">
        <v>0</v>
      </c>
      <c r="K38" s="261">
        <v>0</v>
      </c>
      <c r="L38" s="251">
        <v>0</v>
      </c>
      <c r="M38" s="264"/>
      <c r="N38" s="264"/>
    </row>
    <row r="39" spans="1:14">
      <c r="A39" s="218">
        <v>28</v>
      </c>
      <c r="B39" s="226" t="s">
        <v>700</v>
      </c>
      <c r="C39" s="889">
        <v>1310.0068000000001</v>
      </c>
      <c r="D39" s="889">
        <v>403.55</v>
      </c>
      <c r="E39" s="891">
        <v>660.64</v>
      </c>
      <c r="F39" s="891">
        <v>745.31830000000002</v>
      </c>
      <c r="G39" s="260">
        <f t="shared" si="0"/>
        <v>318.87170000000003</v>
      </c>
      <c r="H39" s="261">
        <v>0</v>
      </c>
      <c r="I39" s="261">
        <v>0</v>
      </c>
      <c r="J39" s="261">
        <v>0</v>
      </c>
      <c r="K39" s="261">
        <v>0</v>
      </c>
      <c r="L39" s="251">
        <v>0</v>
      </c>
      <c r="M39" s="264"/>
      <c r="N39" s="264"/>
    </row>
    <row r="40" spans="1:14">
      <c r="A40" s="218">
        <v>29</v>
      </c>
      <c r="B40" s="226" t="s">
        <v>701</v>
      </c>
      <c r="C40" s="889">
        <v>869.1952</v>
      </c>
      <c r="D40" s="889">
        <v>243.4</v>
      </c>
      <c r="E40" s="891">
        <v>576.87</v>
      </c>
      <c r="F40" s="891">
        <v>502.90440000000001</v>
      </c>
      <c r="G40" s="260">
        <f t="shared" si="0"/>
        <v>317.36559999999997</v>
      </c>
      <c r="H40" s="261">
        <v>0</v>
      </c>
      <c r="I40" s="261">
        <v>0</v>
      </c>
      <c r="J40" s="261">
        <v>0</v>
      </c>
      <c r="K40" s="261">
        <v>0</v>
      </c>
      <c r="L40" s="251">
        <v>0</v>
      </c>
      <c r="M40" s="264"/>
      <c r="N40" s="264"/>
    </row>
    <row r="41" spans="1:14">
      <c r="A41" s="218">
        <v>30</v>
      </c>
      <c r="B41" s="226" t="s">
        <v>702</v>
      </c>
      <c r="C41" s="889">
        <v>2934.442</v>
      </c>
      <c r="D41" s="889">
        <v>441.61</v>
      </c>
      <c r="E41" s="891">
        <v>1699.97</v>
      </c>
      <c r="F41" s="891">
        <v>1639.8375000000001</v>
      </c>
      <c r="G41" s="260">
        <f t="shared" si="0"/>
        <v>501.74249999999984</v>
      </c>
      <c r="H41" s="261">
        <v>0</v>
      </c>
      <c r="I41" s="261">
        <v>0</v>
      </c>
      <c r="J41" s="261">
        <v>0</v>
      </c>
      <c r="K41" s="261">
        <v>0</v>
      </c>
      <c r="L41" s="251">
        <v>0</v>
      </c>
      <c r="M41" s="264"/>
      <c r="N41" s="264"/>
    </row>
    <row r="42" spans="1:14">
      <c r="A42" s="382"/>
      <c r="B42" s="359" t="s">
        <v>18</v>
      </c>
      <c r="C42" s="392">
        <f t="shared" ref="C42:L42" si="1">SUM(C12:C41)</f>
        <v>65415.757900000004</v>
      </c>
      <c r="D42" s="392">
        <f t="shared" si="1"/>
        <v>9016.9699999999993</v>
      </c>
      <c r="E42" s="392">
        <f t="shared" si="1"/>
        <v>39845.05720000001</v>
      </c>
      <c r="F42" s="392">
        <f t="shared" si="1"/>
        <v>36469.464891000003</v>
      </c>
      <c r="G42" s="392">
        <f t="shared" si="1"/>
        <v>12392.562308999999</v>
      </c>
      <c r="H42" s="393">
        <f t="shared" si="1"/>
        <v>0</v>
      </c>
      <c r="I42" s="393">
        <f t="shared" si="1"/>
        <v>0</v>
      </c>
      <c r="J42" s="393">
        <f t="shared" si="1"/>
        <v>0</v>
      </c>
      <c r="K42" s="393">
        <f t="shared" si="1"/>
        <v>0</v>
      </c>
      <c r="L42" s="394">
        <f t="shared" si="1"/>
        <v>0</v>
      </c>
      <c r="M42" s="264"/>
      <c r="N42" s="264"/>
    </row>
    <row r="43" spans="1:14">
      <c r="A43" s="18" t="s">
        <v>385</v>
      </c>
      <c r="B43" s="18"/>
      <c r="C43" s="18"/>
      <c r="D43" s="18"/>
      <c r="E43" s="18"/>
      <c r="F43" s="18"/>
      <c r="G43" s="18"/>
      <c r="H43" s="18"/>
      <c r="I43" s="18"/>
      <c r="J43" s="18"/>
      <c r="K43" s="18"/>
      <c r="L43" s="18"/>
    </row>
    <row r="44" spans="1:14">
      <c r="A44" s="17" t="s">
        <v>384</v>
      </c>
      <c r="B44" s="18"/>
      <c r="C44" s="18"/>
      <c r="D44" s="18"/>
      <c r="E44" s="18"/>
      <c r="F44" s="18"/>
      <c r="G44" s="18"/>
      <c r="H44" s="18"/>
      <c r="I44" s="18"/>
      <c r="J44" s="18"/>
      <c r="K44" s="18"/>
      <c r="L44" s="18"/>
    </row>
    <row r="45" spans="1:14" ht="18" customHeight="1">
      <c r="A45" s="955" t="s">
        <v>12</v>
      </c>
      <c r="B45" s="955"/>
      <c r="C45" s="955"/>
      <c r="D45" s="955"/>
      <c r="E45" s="955"/>
      <c r="F45" s="955"/>
      <c r="G45" s="955"/>
      <c r="H45" s="955"/>
      <c r="I45" s="955"/>
      <c r="J45" s="955"/>
      <c r="K45" s="955"/>
      <c r="L45" s="955"/>
    </row>
    <row r="46" spans="1:14">
      <c r="A46" s="955" t="s">
        <v>13</v>
      </c>
      <c r="B46" s="955"/>
      <c r="C46" s="955"/>
      <c r="D46" s="955"/>
      <c r="E46" s="955"/>
      <c r="F46" s="955"/>
      <c r="G46" s="955"/>
      <c r="H46" s="955"/>
      <c r="I46" s="955"/>
      <c r="J46" s="955"/>
      <c r="K46" s="955"/>
      <c r="L46" s="955"/>
    </row>
    <row r="47" spans="1:14">
      <c r="A47" s="955" t="s">
        <v>19</v>
      </c>
      <c r="B47" s="955"/>
      <c r="C47" s="955"/>
      <c r="D47" s="955"/>
      <c r="E47" s="955"/>
      <c r="F47" s="955"/>
      <c r="G47" s="955"/>
      <c r="H47" s="955"/>
      <c r="I47" s="955"/>
      <c r="J47" s="955"/>
      <c r="K47" s="955"/>
      <c r="L47" s="955"/>
    </row>
    <row r="48" spans="1:14">
      <c r="A48" s="12" t="s">
        <v>22</v>
      </c>
      <c r="B48" s="12"/>
      <c r="C48" s="12"/>
      <c r="D48" s="12"/>
      <c r="E48" s="12"/>
      <c r="F48" s="12"/>
      <c r="J48" s="942" t="s">
        <v>82</v>
      </c>
      <c r="K48" s="942"/>
      <c r="L48" s="942"/>
    </row>
    <row r="49" spans="1:12">
      <c r="A49" s="12"/>
      <c r="D49" s="245"/>
    </row>
    <row r="50" spans="1:12">
      <c r="A50" s="1137"/>
      <c r="B50" s="1137"/>
      <c r="C50" s="1137"/>
      <c r="D50" s="1137"/>
      <c r="E50" s="1137"/>
      <c r="F50" s="1137"/>
      <c r="G50" s="1137"/>
      <c r="H50" s="1137"/>
      <c r="I50" s="1137"/>
      <c r="J50" s="1137"/>
      <c r="K50" s="1137"/>
      <c r="L50" s="1137"/>
    </row>
    <row r="51" spans="1:12">
      <c r="D51" s="743"/>
      <c r="E51" s="245"/>
    </row>
    <row r="54" spans="1:12">
      <c r="D54" s="245"/>
    </row>
  </sheetData>
  <mergeCells count="15">
    <mergeCell ref="A3:L3"/>
    <mergeCell ref="A2:L2"/>
    <mergeCell ref="A5:L5"/>
    <mergeCell ref="A7:B7"/>
    <mergeCell ref="A47:L47"/>
    <mergeCell ref="A50:L50"/>
    <mergeCell ref="F7:L7"/>
    <mergeCell ref="A9:A10"/>
    <mergeCell ref="B9:B10"/>
    <mergeCell ref="A45:L45"/>
    <mergeCell ref="J48:L48"/>
    <mergeCell ref="A46:L46"/>
    <mergeCell ref="C9:G9"/>
    <mergeCell ref="H9:L9"/>
    <mergeCell ref="I8:L8"/>
  </mergeCells>
  <phoneticPr fontId="0" type="noConversion"/>
  <printOptions horizontalCentered="1"/>
  <pageMargins left="0.70866141732283472" right="0.70866141732283472" top="0.23622047244094491" bottom="0" header="0.31496062992125984" footer="0.31496062992125984"/>
  <pageSetup paperSize="9" scale="83" orientation="landscape" r:id="rId1"/>
  <rowBreaks count="1" manualBreakCount="1">
    <brk id="49" max="16383" man="1"/>
  </rowBreaks>
  <drawing r:id="rId2"/>
</worksheet>
</file>

<file path=xl/worksheets/sheet2.xml><?xml version="1.0" encoding="utf-8"?>
<worksheet xmlns="http://schemas.openxmlformats.org/spreadsheetml/2006/main" xmlns:r="http://schemas.openxmlformats.org/officeDocument/2006/relationships">
  <sheetPr>
    <pageSetUpPr fitToPage="1"/>
  </sheetPr>
  <dimension ref="A1:G67"/>
  <sheetViews>
    <sheetView view="pageBreakPreview" topLeftCell="A52" zoomScale="120" zoomScaleSheetLayoutView="120" workbookViewId="0">
      <selection activeCell="B73" sqref="B73"/>
    </sheetView>
  </sheetViews>
  <sheetFormatPr defaultRowHeight="12.75"/>
  <cols>
    <col min="1" max="1" width="8.7109375" customWidth="1"/>
    <col min="2" max="2" width="11" customWidth="1"/>
    <col min="3" max="3" width="114.5703125" customWidth="1"/>
  </cols>
  <sheetData>
    <row r="1" spans="1:7" ht="21.75" customHeight="1">
      <c r="A1" s="941" t="s">
        <v>587</v>
      </c>
      <c r="B1" s="941"/>
      <c r="C1" s="941"/>
      <c r="D1" s="941"/>
      <c r="E1" s="215"/>
      <c r="F1" s="215"/>
      <c r="G1" s="215"/>
    </row>
    <row r="2" spans="1:7">
      <c r="A2" s="2" t="s">
        <v>72</v>
      </c>
      <c r="B2" s="2" t="s">
        <v>588</v>
      </c>
      <c r="C2" s="2" t="s">
        <v>589</v>
      </c>
    </row>
    <row r="3" spans="1:7">
      <c r="A3" s="6">
        <v>1</v>
      </c>
      <c r="B3" s="216" t="s">
        <v>590</v>
      </c>
      <c r="C3" s="216" t="s">
        <v>778</v>
      </c>
    </row>
    <row r="4" spans="1:7">
      <c r="A4" s="6">
        <v>2</v>
      </c>
      <c r="B4" s="216" t="s">
        <v>591</v>
      </c>
      <c r="C4" s="216" t="s">
        <v>754</v>
      </c>
    </row>
    <row r="5" spans="1:7">
      <c r="A5" s="6">
        <v>3</v>
      </c>
      <c r="B5" s="216" t="s">
        <v>592</v>
      </c>
      <c r="C5" s="216" t="s">
        <v>755</v>
      </c>
    </row>
    <row r="6" spans="1:7">
      <c r="A6" s="6">
        <v>4</v>
      </c>
      <c r="B6" s="216" t="s">
        <v>593</v>
      </c>
      <c r="C6" s="216" t="s">
        <v>756</v>
      </c>
    </row>
    <row r="7" spans="1:7">
      <c r="A7" s="6">
        <v>5</v>
      </c>
      <c r="B7" s="216" t="s">
        <v>594</v>
      </c>
      <c r="C7" s="216" t="s">
        <v>757</v>
      </c>
    </row>
    <row r="8" spans="1:7">
      <c r="A8" s="6">
        <v>6</v>
      </c>
      <c r="B8" s="216" t="s">
        <v>595</v>
      </c>
      <c r="C8" s="216" t="s">
        <v>758</v>
      </c>
    </row>
    <row r="9" spans="1:7">
      <c r="A9" s="6">
        <v>7</v>
      </c>
      <c r="B9" s="216" t="s">
        <v>596</v>
      </c>
      <c r="C9" s="216" t="s">
        <v>759</v>
      </c>
    </row>
    <row r="10" spans="1:7">
      <c r="A10" s="6">
        <v>8</v>
      </c>
      <c r="B10" s="216" t="s">
        <v>597</v>
      </c>
      <c r="C10" s="216" t="s">
        <v>760</v>
      </c>
    </row>
    <row r="11" spans="1:7">
      <c r="A11" s="6">
        <v>9</v>
      </c>
      <c r="B11" s="216" t="s">
        <v>598</v>
      </c>
      <c r="C11" s="216" t="s">
        <v>599</v>
      </c>
    </row>
    <row r="12" spans="1:7">
      <c r="A12" s="6">
        <v>10</v>
      </c>
      <c r="B12" s="216" t="s">
        <v>793</v>
      </c>
      <c r="C12" s="216" t="s">
        <v>794</v>
      </c>
    </row>
    <row r="13" spans="1:7">
      <c r="A13" s="6">
        <v>11</v>
      </c>
      <c r="B13" s="216" t="s">
        <v>600</v>
      </c>
      <c r="C13" s="216" t="s">
        <v>761</v>
      </c>
    </row>
    <row r="14" spans="1:7">
      <c r="A14" s="6">
        <v>12</v>
      </c>
      <c r="B14" s="216" t="s">
        <v>601</v>
      </c>
      <c r="C14" s="216" t="s">
        <v>762</v>
      </c>
    </row>
    <row r="15" spans="1:7">
      <c r="A15" s="6">
        <v>13</v>
      </c>
      <c r="B15" s="216" t="s">
        <v>602</v>
      </c>
      <c r="C15" s="216" t="s">
        <v>763</v>
      </c>
    </row>
    <row r="16" spans="1:7">
      <c r="A16" s="6">
        <v>14</v>
      </c>
      <c r="B16" s="216" t="s">
        <v>603</v>
      </c>
      <c r="C16" s="216" t="s">
        <v>764</v>
      </c>
    </row>
    <row r="17" spans="1:3">
      <c r="A17" s="6">
        <v>15</v>
      </c>
      <c r="B17" s="216" t="s">
        <v>604</v>
      </c>
      <c r="C17" s="216" t="s">
        <v>765</v>
      </c>
    </row>
    <row r="18" spans="1:3">
      <c r="A18" s="6">
        <v>16</v>
      </c>
      <c r="B18" s="216" t="s">
        <v>605</v>
      </c>
      <c r="C18" s="216" t="s">
        <v>766</v>
      </c>
    </row>
    <row r="19" spans="1:3">
      <c r="A19" s="6">
        <v>17</v>
      </c>
      <c r="B19" s="216" t="s">
        <v>606</v>
      </c>
      <c r="C19" s="216" t="s">
        <v>767</v>
      </c>
    </row>
    <row r="20" spans="1:3">
      <c r="A20" s="6">
        <v>18</v>
      </c>
      <c r="B20" s="216" t="s">
        <v>607</v>
      </c>
      <c r="C20" s="216" t="s">
        <v>768</v>
      </c>
    </row>
    <row r="21" spans="1:3">
      <c r="A21" s="6">
        <v>19</v>
      </c>
      <c r="B21" s="216" t="s">
        <v>608</v>
      </c>
      <c r="C21" s="216" t="s">
        <v>769</v>
      </c>
    </row>
    <row r="22" spans="1:3">
      <c r="A22" s="6">
        <v>20</v>
      </c>
      <c r="B22" s="216" t="s">
        <v>609</v>
      </c>
      <c r="C22" s="216" t="s">
        <v>770</v>
      </c>
    </row>
    <row r="23" spans="1:3">
      <c r="A23" s="6">
        <v>21</v>
      </c>
      <c r="B23" s="216" t="s">
        <v>610</v>
      </c>
      <c r="C23" s="216" t="s">
        <v>771</v>
      </c>
    </row>
    <row r="24" spans="1:3">
      <c r="A24" s="6">
        <v>22</v>
      </c>
      <c r="B24" s="216" t="s">
        <v>611</v>
      </c>
      <c r="C24" s="216" t="s">
        <v>612</v>
      </c>
    </row>
    <row r="25" spans="1:3">
      <c r="A25" s="6">
        <v>23</v>
      </c>
      <c r="B25" s="216" t="s">
        <v>613</v>
      </c>
      <c r="C25" s="216" t="s">
        <v>614</v>
      </c>
    </row>
    <row r="26" spans="1:3">
      <c r="A26" s="6">
        <v>24</v>
      </c>
      <c r="B26" s="216" t="s">
        <v>615</v>
      </c>
      <c r="C26" s="216" t="s">
        <v>772</v>
      </c>
    </row>
    <row r="27" spans="1:3">
      <c r="A27" s="6">
        <v>25</v>
      </c>
      <c r="B27" s="216" t="s">
        <v>616</v>
      </c>
      <c r="C27" s="216" t="s">
        <v>773</v>
      </c>
    </row>
    <row r="28" spans="1:3">
      <c r="A28" s="6">
        <v>26</v>
      </c>
      <c r="B28" s="216" t="s">
        <v>617</v>
      </c>
      <c r="C28" s="216" t="s">
        <v>774</v>
      </c>
    </row>
    <row r="29" spans="1:3">
      <c r="A29" s="6">
        <v>27</v>
      </c>
      <c r="B29" s="216" t="s">
        <v>618</v>
      </c>
      <c r="C29" s="216" t="s">
        <v>619</v>
      </c>
    </row>
    <row r="30" spans="1:3">
      <c r="A30" s="6">
        <v>28</v>
      </c>
      <c r="B30" s="216" t="s">
        <v>620</v>
      </c>
      <c r="C30" s="216" t="s">
        <v>621</v>
      </c>
    </row>
    <row r="31" spans="1:3">
      <c r="A31" s="6">
        <v>29</v>
      </c>
      <c r="B31" s="216" t="s">
        <v>622</v>
      </c>
      <c r="C31" s="216" t="s">
        <v>623</v>
      </c>
    </row>
    <row r="32" spans="1:3">
      <c r="A32" s="6">
        <v>30</v>
      </c>
      <c r="B32" s="216" t="s">
        <v>780</v>
      </c>
      <c r="C32" s="216" t="s">
        <v>779</v>
      </c>
    </row>
    <row r="33" spans="1:3">
      <c r="A33" s="6">
        <v>31</v>
      </c>
      <c r="B33" s="216" t="s">
        <v>624</v>
      </c>
      <c r="C33" s="216" t="s">
        <v>625</v>
      </c>
    </row>
    <row r="34" spans="1:3">
      <c r="A34" s="6">
        <v>32</v>
      </c>
      <c r="B34" s="216" t="s">
        <v>626</v>
      </c>
      <c r="C34" s="216" t="s">
        <v>625</v>
      </c>
    </row>
    <row r="35" spans="1:3">
      <c r="A35" s="6">
        <v>33</v>
      </c>
      <c r="B35" s="216" t="s">
        <v>627</v>
      </c>
      <c r="C35" s="216" t="s">
        <v>628</v>
      </c>
    </row>
    <row r="36" spans="1:3">
      <c r="A36" s="6">
        <v>34</v>
      </c>
      <c r="B36" s="216" t="s">
        <v>629</v>
      </c>
      <c r="C36" s="216" t="s">
        <v>630</v>
      </c>
    </row>
    <row r="37" spans="1:3">
      <c r="A37" s="6">
        <v>35</v>
      </c>
      <c r="B37" s="216" t="s">
        <v>631</v>
      </c>
      <c r="C37" s="216" t="s">
        <v>632</v>
      </c>
    </row>
    <row r="38" spans="1:3">
      <c r="A38" s="6">
        <v>36</v>
      </c>
      <c r="B38" s="216" t="s">
        <v>633</v>
      </c>
      <c r="C38" s="216" t="s">
        <v>634</v>
      </c>
    </row>
    <row r="39" spans="1:3">
      <c r="A39" s="6">
        <v>37</v>
      </c>
      <c r="B39" s="216" t="s">
        <v>635</v>
      </c>
      <c r="C39" s="216" t="s">
        <v>636</v>
      </c>
    </row>
    <row r="40" spans="1:3">
      <c r="A40" s="6">
        <v>38</v>
      </c>
      <c r="B40" s="216" t="s">
        <v>637</v>
      </c>
      <c r="C40" s="216" t="s">
        <v>638</v>
      </c>
    </row>
    <row r="41" spans="1:3">
      <c r="A41" s="6">
        <v>39</v>
      </c>
      <c r="B41" s="216" t="s">
        <v>639</v>
      </c>
      <c r="C41" s="216" t="s">
        <v>640</v>
      </c>
    </row>
    <row r="42" spans="1:3">
      <c r="A42" s="6">
        <v>40</v>
      </c>
      <c r="B42" s="216" t="s">
        <v>641</v>
      </c>
      <c r="C42" s="216" t="s">
        <v>775</v>
      </c>
    </row>
    <row r="43" spans="1:3">
      <c r="A43" s="6">
        <v>41</v>
      </c>
      <c r="B43" s="216" t="s">
        <v>642</v>
      </c>
      <c r="C43" s="216" t="s">
        <v>643</v>
      </c>
    </row>
    <row r="44" spans="1:3">
      <c r="A44" s="6">
        <v>42</v>
      </c>
      <c r="B44" s="216" t="s">
        <v>644</v>
      </c>
      <c r="C44" s="216" t="s">
        <v>645</v>
      </c>
    </row>
    <row r="45" spans="1:3">
      <c r="A45" s="6">
        <v>43</v>
      </c>
      <c r="B45" s="216" t="s">
        <v>646</v>
      </c>
      <c r="C45" s="216" t="s">
        <v>647</v>
      </c>
    </row>
    <row r="46" spans="1:3">
      <c r="A46" s="6">
        <v>44</v>
      </c>
      <c r="B46" s="216" t="s">
        <v>648</v>
      </c>
      <c r="C46" s="216" t="s">
        <v>649</v>
      </c>
    </row>
    <row r="47" spans="1:3">
      <c r="A47" s="6">
        <v>45</v>
      </c>
      <c r="B47" s="216" t="s">
        <v>650</v>
      </c>
      <c r="C47" s="216" t="s">
        <v>651</v>
      </c>
    </row>
    <row r="48" spans="1:3">
      <c r="A48" s="6">
        <v>46</v>
      </c>
      <c r="B48" s="216" t="s">
        <v>652</v>
      </c>
      <c r="C48" s="216" t="s">
        <v>776</v>
      </c>
    </row>
    <row r="49" spans="1:3">
      <c r="A49" s="6">
        <v>47</v>
      </c>
      <c r="B49" s="216" t="s">
        <v>653</v>
      </c>
      <c r="C49" s="216" t="s">
        <v>777</v>
      </c>
    </row>
    <row r="50" spans="1:3">
      <c r="A50" s="6">
        <v>48</v>
      </c>
      <c r="B50" s="216" t="s">
        <v>654</v>
      </c>
      <c r="C50" s="216" t="s">
        <v>655</v>
      </c>
    </row>
    <row r="51" spans="1:3">
      <c r="A51" s="6">
        <v>49</v>
      </c>
      <c r="B51" s="216" t="s">
        <v>656</v>
      </c>
      <c r="C51" s="216" t="s">
        <v>657</v>
      </c>
    </row>
    <row r="52" spans="1:3">
      <c r="A52" s="6">
        <v>50</v>
      </c>
      <c r="B52" s="216" t="s">
        <v>658</v>
      </c>
      <c r="C52" s="216" t="s">
        <v>781</v>
      </c>
    </row>
    <row r="53" spans="1:3">
      <c r="A53" s="6">
        <v>51</v>
      </c>
      <c r="B53" s="216" t="s">
        <v>659</v>
      </c>
      <c r="C53" s="216" t="s">
        <v>782</v>
      </c>
    </row>
    <row r="54" spans="1:3">
      <c r="A54" s="6">
        <v>52</v>
      </c>
      <c r="B54" s="216" t="s">
        <v>660</v>
      </c>
      <c r="C54" s="216" t="s">
        <v>783</v>
      </c>
    </row>
    <row r="55" spans="1:3">
      <c r="A55" s="6">
        <v>53</v>
      </c>
      <c r="B55" s="216" t="s">
        <v>661</v>
      </c>
      <c r="C55" s="216" t="s">
        <v>784</v>
      </c>
    </row>
    <row r="56" spans="1:3">
      <c r="A56" s="6">
        <v>54</v>
      </c>
      <c r="B56" s="216" t="s">
        <v>662</v>
      </c>
      <c r="C56" s="216" t="s">
        <v>785</v>
      </c>
    </row>
    <row r="57" spans="1:3">
      <c r="A57" s="6">
        <v>55</v>
      </c>
      <c r="B57" s="216" t="s">
        <v>663</v>
      </c>
      <c r="C57" s="216" t="s">
        <v>786</v>
      </c>
    </row>
    <row r="58" spans="1:3">
      <c r="A58" s="6">
        <v>56</v>
      </c>
      <c r="B58" s="216" t="s">
        <v>664</v>
      </c>
      <c r="C58" s="216" t="s">
        <v>787</v>
      </c>
    </row>
    <row r="59" spans="1:3">
      <c r="A59" s="6">
        <v>57</v>
      </c>
      <c r="B59" s="216" t="s">
        <v>665</v>
      </c>
      <c r="C59" s="216" t="s">
        <v>788</v>
      </c>
    </row>
    <row r="60" spans="1:3">
      <c r="A60" s="6">
        <v>58</v>
      </c>
      <c r="B60" s="216" t="s">
        <v>666</v>
      </c>
      <c r="C60" s="216" t="s">
        <v>789</v>
      </c>
    </row>
    <row r="61" spans="1:3">
      <c r="A61" s="6">
        <v>59</v>
      </c>
      <c r="B61" s="216" t="s">
        <v>667</v>
      </c>
      <c r="C61" s="216" t="s">
        <v>790</v>
      </c>
    </row>
    <row r="62" spans="1:3">
      <c r="A62" s="6">
        <v>60</v>
      </c>
      <c r="B62" s="216" t="s">
        <v>668</v>
      </c>
      <c r="C62" s="216" t="s">
        <v>791</v>
      </c>
    </row>
    <row r="63" spans="1:3">
      <c r="A63" s="6">
        <v>61</v>
      </c>
      <c r="B63" s="216" t="s">
        <v>669</v>
      </c>
      <c r="C63" s="216" t="s">
        <v>792</v>
      </c>
    </row>
    <row r="64" spans="1:3">
      <c r="A64" s="6">
        <v>62</v>
      </c>
      <c r="B64" s="216" t="s">
        <v>795</v>
      </c>
      <c r="C64" s="216" t="s">
        <v>797</v>
      </c>
    </row>
    <row r="65" spans="1:3">
      <c r="A65" s="6">
        <v>63</v>
      </c>
      <c r="B65" s="216" t="s">
        <v>796</v>
      </c>
      <c r="C65" s="216" t="s">
        <v>798</v>
      </c>
    </row>
    <row r="67" spans="1:3">
      <c r="A67" s="175"/>
      <c r="B67" s="614"/>
      <c r="C67" s="614"/>
    </row>
  </sheetData>
  <mergeCells count="1">
    <mergeCell ref="A1:D1"/>
  </mergeCells>
  <printOptions horizontalCentered="1"/>
  <pageMargins left="0.70866141732283472" right="0.70866141732283472" top="0.23622047244094491" bottom="0" header="0.31496062992125984" footer="0.31496062992125984"/>
  <pageSetup paperSize="9" scale="70" orientation="landscape" r:id="rId1"/>
</worksheet>
</file>

<file path=xl/worksheets/sheet20.xml><?xml version="1.0" encoding="utf-8"?>
<worksheet xmlns="http://schemas.openxmlformats.org/spreadsheetml/2006/main" xmlns:r="http://schemas.openxmlformats.org/officeDocument/2006/relationships">
  <sheetPr>
    <tabColor rgb="FF00B050"/>
    <pageSetUpPr fitToPage="1"/>
  </sheetPr>
  <dimension ref="A1:M56"/>
  <sheetViews>
    <sheetView zoomScale="90" zoomScaleNormal="90" zoomScaleSheetLayoutView="90" workbookViewId="0">
      <selection activeCell="F7" sqref="F7:L7"/>
    </sheetView>
  </sheetViews>
  <sheetFormatPr defaultColWidth="9.140625" defaultRowHeight="12.75"/>
  <cols>
    <col min="1" max="1" width="6" style="13" customWidth="1"/>
    <col min="2" max="2" width="16.140625" style="13" customWidth="1"/>
    <col min="3" max="11" width="15.7109375" style="13" customWidth="1"/>
    <col min="12" max="12" width="13.7109375" style="13" customWidth="1"/>
    <col min="13" max="13" width="9.140625" style="13" hidden="1" customWidth="1"/>
    <col min="14" max="16384" width="9.140625" style="13"/>
  </cols>
  <sheetData>
    <row r="1" spans="1:13" customFormat="1">
      <c r="D1" s="28"/>
      <c r="E1" s="28"/>
      <c r="F1" s="28"/>
      <c r="G1" s="28"/>
      <c r="H1" s="28"/>
      <c r="I1" s="28"/>
      <c r="J1" s="28"/>
      <c r="K1" s="28"/>
      <c r="L1" s="1153" t="s">
        <v>71</v>
      </c>
      <c r="M1" s="1153"/>
    </row>
    <row r="2" spans="1:13" customFormat="1" ht="15">
      <c r="A2" s="1135" t="s">
        <v>0</v>
      </c>
      <c r="B2" s="1135"/>
      <c r="C2" s="1135"/>
      <c r="D2" s="1135"/>
      <c r="E2" s="1135"/>
      <c r="F2" s="1135"/>
      <c r="G2" s="1135"/>
      <c r="H2" s="1135"/>
      <c r="I2" s="1135"/>
      <c r="J2" s="1135"/>
      <c r="K2" s="1135"/>
      <c r="L2" s="1135"/>
      <c r="M2" s="37"/>
    </row>
    <row r="3" spans="1:13" customFormat="1" ht="20.25">
      <c r="A3" s="1154" t="s">
        <v>899</v>
      </c>
      <c r="B3" s="1154"/>
      <c r="C3" s="1154"/>
      <c r="D3" s="1154"/>
      <c r="E3" s="1154"/>
      <c r="F3" s="1154"/>
      <c r="G3" s="1154"/>
      <c r="H3" s="1154"/>
      <c r="I3" s="1154"/>
      <c r="J3" s="1154"/>
      <c r="K3" s="1154"/>
      <c r="L3" s="1154"/>
      <c r="M3" s="36"/>
    </row>
    <row r="4" spans="1:13" customFormat="1" ht="10.5" customHeight="1"/>
    <row r="5" spans="1:13" ht="19.5" customHeight="1">
      <c r="A5" s="1136" t="s">
        <v>929</v>
      </c>
      <c r="B5" s="1136"/>
      <c r="C5" s="1136"/>
      <c r="D5" s="1136"/>
      <c r="E5" s="1136"/>
      <c r="F5" s="1136"/>
      <c r="G5" s="1136"/>
      <c r="H5" s="1136"/>
      <c r="I5" s="1136"/>
      <c r="J5" s="1136"/>
      <c r="K5" s="1136"/>
      <c r="L5" s="1136"/>
    </row>
    <row r="6" spans="1:13">
      <c r="A6" s="19"/>
      <c r="B6" s="19"/>
      <c r="C6" s="19"/>
      <c r="D6" s="19"/>
      <c r="E6" s="19"/>
      <c r="F6" s="19"/>
      <c r="G6" s="19"/>
      <c r="H6" s="19"/>
      <c r="I6" s="19"/>
      <c r="J6" s="19"/>
      <c r="K6" s="19"/>
      <c r="L6" s="19"/>
    </row>
    <row r="7" spans="1:13">
      <c r="A7" s="942" t="s">
        <v>722</v>
      </c>
      <c r="B7" s="942"/>
      <c r="F7" s="1151" t="s">
        <v>20</v>
      </c>
      <c r="G7" s="1151"/>
      <c r="H7" s="1151"/>
      <c r="I7" s="1151"/>
      <c r="J7" s="1151"/>
      <c r="K7" s="1151"/>
      <c r="L7" s="1151"/>
    </row>
    <row r="8" spans="1:13">
      <c r="A8" s="12"/>
      <c r="F8" s="14"/>
      <c r="G8" s="81"/>
      <c r="H8" s="81"/>
      <c r="I8" s="1152" t="s">
        <v>925</v>
      </c>
      <c r="J8" s="1152"/>
      <c r="K8" s="1152"/>
      <c r="L8" s="1152"/>
    </row>
    <row r="9" spans="1:13" s="12" customFormat="1">
      <c r="A9" s="985" t="s">
        <v>2</v>
      </c>
      <c r="B9" s="985" t="s">
        <v>3</v>
      </c>
      <c r="C9" s="989" t="s">
        <v>21</v>
      </c>
      <c r="D9" s="1031"/>
      <c r="E9" s="1031"/>
      <c r="F9" s="1031"/>
      <c r="G9" s="1031"/>
      <c r="H9" s="989" t="s">
        <v>43</v>
      </c>
      <c r="I9" s="1031"/>
      <c r="J9" s="1031"/>
      <c r="K9" s="1031"/>
      <c r="L9" s="1031"/>
    </row>
    <row r="10" spans="1:13" s="12" customFormat="1" ht="65.25" customHeight="1">
      <c r="A10" s="985"/>
      <c r="B10" s="985"/>
      <c r="C10" s="867" t="s">
        <v>928</v>
      </c>
      <c r="D10" s="867" t="s">
        <v>927</v>
      </c>
      <c r="E10" s="595" t="s">
        <v>806</v>
      </c>
      <c r="F10" s="337" t="s">
        <v>70</v>
      </c>
      <c r="G10" s="337" t="s">
        <v>386</v>
      </c>
      <c r="H10" s="867" t="s">
        <v>926</v>
      </c>
      <c r="I10" s="867" t="s">
        <v>927</v>
      </c>
      <c r="J10" s="595" t="s">
        <v>806</v>
      </c>
      <c r="K10" s="337" t="s">
        <v>70</v>
      </c>
      <c r="L10" s="337" t="s">
        <v>387</v>
      </c>
    </row>
    <row r="11" spans="1:13" s="12" customFormat="1">
      <c r="A11" s="337">
        <v>1</v>
      </c>
      <c r="B11" s="337">
        <v>2</v>
      </c>
      <c r="C11" s="337">
        <v>3</v>
      </c>
      <c r="D11" s="337">
        <v>4</v>
      </c>
      <c r="E11" s="337">
        <v>5</v>
      </c>
      <c r="F11" s="337">
        <v>6</v>
      </c>
      <c r="G11" s="337">
        <v>7</v>
      </c>
      <c r="H11" s="337">
        <v>8</v>
      </c>
      <c r="I11" s="337">
        <v>9</v>
      </c>
      <c r="J11" s="337">
        <v>10</v>
      </c>
      <c r="K11" s="337">
        <v>11</v>
      </c>
      <c r="L11" s="337">
        <v>12</v>
      </c>
    </row>
    <row r="12" spans="1:13" s="12" customFormat="1">
      <c r="A12" s="218">
        <v>1</v>
      </c>
      <c r="B12" s="118" t="s">
        <v>673</v>
      </c>
      <c r="C12" s="262">
        <v>1669.4628</v>
      </c>
      <c r="D12" s="260">
        <v>162.66</v>
      </c>
      <c r="E12" s="262">
        <v>928.35000000000014</v>
      </c>
      <c r="F12" s="260">
        <v>1012.93065</v>
      </c>
      <c r="G12" s="260">
        <f>(D12+E12)-F12</f>
        <v>78.079350000000204</v>
      </c>
      <c r="H12" s="263">
        <v>0</v>
      </c>
      <c r="I12" s="263">
        <v>0</v>
      </c>
      <c r="J12" s="263">
        <v>0</v>
      </c>
      <c r="K12" s="263">
        <v>0</v>
      </c>
      <c r="L12" s="84">
        <v>0</v>
      </c>
    </row>
    <row r="13" spans="1:13" s="12" customFormat="1">
      <c r="A13" s="218">
        <v>2</v>
      </c>
      <c r="B13" s="118" t="s">
        <v>674</v>
      </c>
      <c r="C13" s="262">
        <v>3707.8579500000001</v>
      </c>
      <c r="D13" s="260">
        <v>89.43</v>
      </c>
      <c r="E13" s="262">
        <v>2596.89</v>
      </c>
      <c r="F13" s="260">
        <v>2047.2331619999998</v>
      </c>
      <c r="G13" s="260">
        <f t="shared" ref="G13:G41" si="0">(D13+E13)-F13</f>
        <v>639.08683799999994</v>
      </c>
      <c r="H13" s="263">
        <v>0</v>
      </c>
      <c r="I13" s="263">
        <v>0</v>
      </c>
      <c r="J13" s="263">
        <v>0</v>
      </c>
      <c r="K13" s="263">
        <v>0</v>
      </c>
      <c r="L13" s="84">
        <v>0</v>
      </c>
    </row>
    <row r="14" spans="1:13" s="12" customFormat="1">
      <c r="A14" s="218">
        <v>3</v>
      </c>
      <c r="B14" s="118" t="s">
        <v>675</v>
      </c>
      <c r="C14" s="262">
        <v>2003.1904500000001</v>
      </c>
      <c r="D14" s="260">
        <v>338.17</v>
      </c>
      <c r="E14" s="262">
        <v>1011.0699999999999</v>
      </c>
      <c r="F14" s="260">
        <v>1132.933575</v>
      </c>
      <c r="G14" s="260">
        <f t="shared" si="0"/>
        <v>216.30642499999999</v>
      </c>
      <c r="H14" s="263">
        <v>0</v>
      </c>
      <c r="I14" s="263">
        <v>0</v>
      </c>
      <c r="J14" s="263">
        <v>0</v>
      </c>
      <c r="K14" s="263">
        <v>0</v>
      </c>
      <c r="L14" s="84">
        <v>0</v>
      </c>
    </row>
    <row r="15" spans="1:13" s="12" customFormat="1">
      <c r="A15" s="218">
        <v>4</v>
      </c>
      <c r="B15" s="118" t="s">
        <v>676</v>
      </c>
      <c r="C15" s="262">
        <v>2163.9418500000002</v>
      </c>
      <c r="D15" s="260">
        <v>136.79</v>
      </c>
      <c r="E15" s="262">
        <v>1160.5</v>
      </c>
      <c r="F15" s="260">
        <v>1314.6648</v>
      </c>
      <c r="G15" s="514">
        <f t="shared" si="0"/>
        <v>-17.37480000000005</v>
      </c>
      <c r="H15" s="263">
        <v>0</v>
      </c>
      <c r="I15" s="263">
        <v>0</v>
      </c>
      <c r="J15" s="263">
        <v>0</v>
      </c>
      <c r="K15" s="263">
        <v>0</v>
      </c>
      <c r="L15" s="84">
        <v>0</v>
      </c>
    </row>
    <row r="16" spans="1:13" s="12" customFormat="1">
      <c r="A16" s="218">
        <v>5</v>
      </c>
      <c r="B16" s="118" t="s">
        <v>677</v>
      </c>
      <c r="C16" s="262">
        <v>2510.7188999999998</v>
      </c>
      <c r="D16" s="260">
        <v>263.77999999999997</v>
      </c>
      <c r="E16" s="262">
        <v>1533.81</v>
      </c>
      <c r="F16" s="260">
        <v>1484.6385</v>
      </c>
      <c r="G16" s="514">
        <f t="shared" si="0"/>
        <v>312.9514999999999</v>
      </c>
      <c r="H16" s="263">
        <v>0</v>
      </c>
      <c r="I16" s="263">
        <v>0</v>
      </c>
      <c r="J16" s="263">
        <v>0</v>
      </c>
      <c r="K16" s="263">
        <v>0</v>
      </c>
      <c r="L16" s="84">
        <v>0</v>
      </c>
    </row>
    <row r="17" spans="1:12" s="12" customFormat="1">
      <c r="A17" s="218">
        <v>6</v>
      </c>
      <c r="B17" s="118" t="s">
        <v>678</v>
      </c>
      <c r="C17" s="262">
        <v>736.39485000000002</v>
      </c>
      <c r="D17" s="260">
        <v>96.03</v>
      </c>
      <c r="E17" s="262">
        <v>464.92999999999995</v>
      </c>
      <c r="F17" s="260">
        <v>405.40965</v>
      </c>
      <c r="G17" s="514">
        <f t="shared" si="0"/>
        <v>155.55034999999992</v>
      </c>
      <c r="H17" s="263">
        <v>0</v>
      </c>
      <c r="I17" s="263">
        <v>0</v>
      </c>
      <c r="J17" s="263">
        <v>0</v>
      </c>
      <c r="K17" s="263">
        <v>0</v>
      </c>
      <c r="L17" s="84">
        <v>0</v>
      </c>
    </row>
    <row r="18" spans="1:12" s="12" customFormat="1">
      <c r="A18" s="218">
        <v>7</v>
      </c>
      <c r="B18" s="118" t="s">
        <v>679</v>
      </c>
      <c r="C18" s="262">
        <v>2446.1172000000001</v>
      </c>
      <c r="D18" s="260">
        <v>585.07000000000005</v>
      </c>
      <c r="E18" s="262">
        <v>1592.8</v>
      </c>
      <c r="F18" s="260">
        <v>1258.2670499999999</v>
      </c>
      <c r="G18" s="514">
        <f t="shared" si="0"/>
        <v>919.60294999999996</v>
      </c>
      <c r="H18" s="263">
        <v>0</v>
      </c>
      <c r="I18" s="263">
        <v>0</v>
      </c>
      <c r="J18" s="263">
        <v>0</v>
      </c>
      <c r="K18" s="263">
        <v>0</v>
      </c>
      <c r="L18" s="84">
        <v>0</v>
      </c>
    </row>
    <row r="19" spans="1:12" s="12" customFormat="1">
      <c r="A19" s="218">
        <v>8</v>
      </c>
      <c r="B19" s="118" t="s">
        <v>680</v>
      </c>
      <c r="C19" s="742">
        <v>510.57569999999998</v>
      </c>
      <c r="D19" s="260">
        <v>30.91</v>
      </c>
      <c r="E19" s="262">
        <v>324.51</v>
      </c>
      <c r="F19" s="260">
        <v>274.19159999999999</v>
      </c>
      <c r="G19" s="514">
        <f t="shared" si="0"/>
        <v>81.228400000000022</v>
      </c>
      <c r="H19" s="263">
        <v>0</v>
      </c>
      <c r="I19" s="263">
        <v>0</v>
      </c>
      <c r="J19" s="263">
        <v>0</v>
      </c>
      <c r="K19" s="263">
        <v>0</v>
      </c>
      <c r="L19" s="84">
        <v>0</v>
      </c>
    </row>
    <row r="20" spans="1:12" s="12" customFormat="1">
      <c r="A20" s="218">
        <v>9</v>
      </c>
      <c r="B20" s="118" t="s">
        <v>681</v>
      </c>
      <c r="C20" s="262">
        <v>1559.65425</v>
      </c>
      <c r="D20" s="260">
        <v>131.07</v>
      </c>
      <c r="E20" s="262">
        <v>1092.3400000000001</v>
      </c>
      <c r="F20" s="260">
        <v>887.70600000000002</v>
      </c>
      <c r="G20" s="514">
        <f t="shared" si="0"/>
        <v>335.70400000000006</v>
      </c>
      <c r="H20" s="263">
        <v>0</v>
      </c>
      <c r="I20" s="263">
        <v>0</v>
      </c>
      <c r="J20" s="263">
        <v>0</v>
      </c>
      <c r="K20" s="263">
        <v>0</v>
      </c>
      <c r="L20" s="84">
        <v>0</v>
      </c>
    </row>
    <row r="21" spans="1:12" s="12" customFormat="1">
      <c r="A21" s="218">
        <v>10</v>
      </c>
      <c r="B21" s="118" t="s">
        <v>682</v>
      </c>
      <c r="C21" s="262">
        <v>981.57299999999998</v>
      </c>
      <c r="D21" s="260">
        <v>-115.74</v>
      </c>
      <c r="E21" s="262">
        <v>670.99</v>
      </c>
      <c r="F21" s="260">
        <v>533.99594999999999</v>
      </c>
      <c r="G21" s="514">
        <f t="shared" si="0"/>
        <v>21.254050000000007</v>
      </c>
      <c r="H21" s="263">
        <v>0</v>
      </c>
      <c r="I21" s="263">
        <v>0</v>
      </c>
      <c r="J21" s="263">
        <v>0</v>
      </c>
      <c r="K21" s="263">
        <v>0</v>
      </c>
      <c r="L21" s="84">
        <v>0</v>
      </c>
    </row>
    <row r="22" spans="1:12" s="12" customFormat="1">
      <c r="A22" s="218">
        <v>11</v>
      </c>
      <c r="B22" s="118" t="s">
        <v>683</v>
      </c>
      <c r="C22" s="262">
        <v>4654.4772000000003</v>
      </c>
      <c r="D22" s="260">
        <v>-404.75</v>
      </c>
      <c r="E22" s="262">
        <v>2367.2016000000003</v>
      </c>
      <c r="F22" s="260">
        <v>2347.8038999999999</v>
      </c>
      <c r="G22" s="514">
        <f t="shared" si="0"/>
        <v>-385.35229999999956</v>
      </c>
      <c r="H22" s="263">
        <v>0</v>
      </c>
      <c r="I22" s="263">
        <v>0</v>
      </c>
      <c r="J22" s="263">
        <v>0</v>
      </c>
      <c r="K22" s="263">
        <v>0</v>
      </c>
      <c r="L22" s="84">
        <v>0</v>
      </c>
    </row>
    <row r="23" spans="1:12" s="12" customFormat="1" ht="12.75" customHeight="1">
      <c r="A23" s="218">
        <v>12</v>
      </c>
      <c r="B23" s="118" t="s">
        <v>684</v>
      </c>
      <c r="C23" s="262">
        <v>1135.2261000000001</v>
      </c>
      <c r="D23" s="260">
        <v>89.96</v>
      </c>
      <c r="E23" s="262">
        <v>803.02</v>
      </c>
      <c r="F23" s="260">
        <v>746.63340000000005</v>
      </c>
      <c r="G23" s="514">
        <f t="shared" si="0"/>
        <v>146.34659999999997</v>
      </c>
      <c r="H23" s="263">
        <v>0</v>
      </c>
      <c r="I23" s="263">
        <v>0</v>
      </c>
      <c r="J23" s="263">
        <v>0</v>
      </c>
      <c r="K23" s="263">
        <v>0</v>
      </c>
      <c r="L23" s="84">
        <v>0</v>
      </c>
    </row>
    <row r="24" spans="1:12" s="12" customFormat="1">
      <c r="A24" s="218">
        <v>13</v>
      </c>
      <c r="B24" s="118" t="s">
        <v>685</v>
      </c>
      <c r="C24" s="262">
        <v>2739.5136000000002</v>
      </c>
      <c r="D24" s="513">
        <v>245.76</v>
      </c>
      <c r="E24" s="262">
        <v>1917.92</v>
      </c>
      <c r="F24" s="260">
        <v>1471.1990099999998</v>
      </c>
      <c r="G24" s="514">
        <f t="shared" si="0"/>
        <v>692.48099000000047</v>
      </c>
      <c r="H24" s="263">
        <v>0</v>
      </c>
      <c r="I24" s="263">
        <v>0</v>
      </c>
      <c r="J24" s="263">
        <v>0</v>
      </c>
      <c r="K24" s="263">
        <v>0</v>
      </c>
      <c r="L24" s="84">
        <v>0</v>
      </c>
    </row>
    <row r="25" spans="1:12" s="12" customFormat="1">
      <c r="A25" s="218">
        <v>14</v>
      </c>
      <c r="B25" s="118" t="s">
        <v>686</v>
      </c>
      <c r="C25" s="262">
        <v>597.44024999999999</v>
      </c>
      <c r="D25" s="260">
        <v>162.53</v>
      </c>
      <c r="E25" s="262">
        <v>276.27</v>
      </c>
      <c r="F25" s="513">
        <v>327.99209999999999</v>
      </c>
      <c r="G25" s="514">
        <f t="shared" si="0"/>
        <v>110.80789999999996</v>
      </c>
      <c r="H25" s="263">
        <v>0</v>
      </c>
      <c r="I25" s="263">
        <v>0</v>
      </c>
      <c r="J25" s="263">
        <v>0</v>
      </c>
      <c r="K25" s="263">
        <v>0</v>
      </c>
      <c r="L25" s="84">
        <v>0</v>
      </c>
    </row>
    <row r="26" spans="1:12" s="12" customFormat="1">
      <c r="A26" s="218">
        <v>15</v>
      </c>
      <c r="B26" s="118" t="s">
        <v>687</v>
      </c>
      <c r="C26" s="262">
        <v>2654.6208000000001</v>
      </c>
      <c r="D26" s="260">
        <v>204.39</v>
      </c>
      <c r="E26" s="262">
        <v>1620.22</v>
      </c>
      <c r="F26" s="260">
        <v>1665.3933</v>
      </c>
      <c r="G26" s="514">
        <f t="shared" si="0"/>
        <v>159.21670000000017</v>
      </c>
      <c r="H26" s="263">
        <v>0</v>
      </c>
      <c r="I26" s="263">
        <v>0</v>
      </c>
      <c r="J26" s="263">
        <v>0</v>
      </c>
      <c r="K26" s="263">
        <v>0</v>
      </c>
      <c r="L26" s="84">
        <v>0</v>
      </c>
    </row>
    <row r="27" spans="1:12">
      <c r="A27" s="218">
        <v>16</v>
      </c>
      <c r="B27" s="226" t="s">
        <v>688</v>
      </c>
      <c r="C27" s="892">
        <v>1362.0490500000001</v>
      </c>
      <c r="D27" s="891">
        <v>482.4</v>
      </c>
      <c r="E27" s="892">
        <v>941.1400000000001</v>
      </c>
      <c r="F27" s="668">
        <v>712.33320000000003</v>
      </c>
      <c r="G27" s="514">
        <f t="shared" si="0"/>
        <v>711.20679999999993</v>
      </c>
      <c r="H27" s="263">
        <v>0</v>
      </c>
      <c r="I27" s="263">
        <v>0</v>
      </c>
      <c r="J27" s="263">
        <v>0</v>
      </c>
      <c r="K27" s="263">
        <v>0</v>
      </c>
      <c r="L27" s="84">
        <v>0</v>
      </c>
    </row>
    <row r="28" spans="1:12">
      <c r="A28" s="218">
        <v>17</v>
      </c>
      <c r="B28" s="226" t="s">
        <v>689</v>
      </c>
      <c r="C28" s="892">
        <v>1927.33185</v>
      </c>
      <c r="D28" s="891">
        <v>594.85</v>
      </c>
      <c r="E28" s="892">
        <v>1324.8200000000002</v>
      </c>
      <c r="F28" s="668">
        <v>1162.88715</v>
      </c>
      <c r="G28" s="514">
        <f t="shared" si="0"/>
        <v>756.78285000000005</v>
      </c>
      <c r="H28" s="263">
        <v>0</v>
      </c>
      <c r="I28" s="263">
        <v>0</v>
      </c>
      <c r="J28" s="263">
        <v>0</v>
      </c>
      <c r="K28" s="263">
        <v>0</v>
      </c>
      <c r="L28" s="84">
        <v>0</v>
      </c>
    </row>
    <row r="29" spans="1:12">
      <c r="A29" s="218">
        <v>18</v>
      </c>
      <c r="B29" s="226" t="s">
        <v>690</v>
      </c>
      <c r="C29" s="892">
        <v>2822.2554</v>
      </c>
      <c r="D29" s="891">
        <v>-302.61</v>
      </c>
      <c r="E29" s="892">
        <v>1959.39</v>
      </c>
      <c r="F29" s="668">
        <v>1793.13885</v>
      </c>
      <c r="G29" s="514">
        <f t="shared" si="0"/>
        <v>-136.35884999999985</v>
      </c>
      <c r="H29" s="263">
        <v>0</v>
      </c>
      <c r="I29" s="263">
        <v>0</v>
      </c>
      <c r="J29" s="263">
        <v>0</v>
      </c>
      <c r="K29" s="263">
        <v>0</v>
      </c>
      <c r="L29" s="84">
        <v>0</v>
      </c>
    </row>
    <row r="30" spans="1:12">
      <c r="A30" s="218">
        <v>19</v>
      </c>
      <c r="B30" s="745" t="s">
        <v>691</v>
      </c>
      <c r="C30" s="892">
        <v>1981.1785500000001</v>
      </c>
      <c r="D30" s="891">
        <v>-121.16</v>
      </c>
      <c r="E30" s="892">
        <v>1143.4100000000001</v>
      </c>
      <c r="F30" s="668">
        <v>898.52610000000004</v>
      </c>
      <c r="G30" s="514">
        <f t="shared" si="0"/>
        <v>123.72390000000007</v>
      </c>
      <c r="H30" s="263">
        <v>0</v>
      </c>
      <c r="I30" s="263">
        <v>0</v>
      </c>
      <c r="J30" s="263">
        <v>0</v>
      </c>
      <c r="K30" s="263">
        <v>0</v>
      </c>
      <c r="L30" s="84">
        <v>0</v>
      </c>
    </row>
    <row r="31" spans="1:12">
      <c r="A31" s="218">
        <v>20</v>
      </c>
      <c r="B31" s="226" t="s">
        <v>692</v>
      </c>
      <c r="C31" s="892">
        <v>1823.8329000000001</v>
      </c>
      <c r="D31" s="891">
        <v>16.61</v>
      </c>
      <c r="E31" s="892">
        <v>1272.6500000000001</v>
      </c>
      <c r="F31" s="668">
        <v>1152.2961</v>
      </c>
      <c r="G31" s="514">
        <f t="shared" si="0"/>
        <v>136.96389999999997</v>
      </c>
      <c r="H31" s="263">
        <v>0</v>
      </c>
      <c r="I31" s="263">
        <v>0</v>
      </c>
      <c r="J31" s="263">
        <v>0</v>
      </c>
      <c r="K31" s="263">
        <v>0</v>
      </c>
      <c r="L31" s="84">
        <v>0</v>
      </c>
    </row>
    <row r="32" spans="1:12">
      <c r="A32" s="218">
        <v>21</v>
      </c>
      <c r="B32" s="226" t="s">
        <v>693</v>
      </c>
      <c r="C32" s="892">
        <v>909.47865000000002</v>
      </c>
      <c r="D32" s="891">
        <v>146.25</v>
      </c>
      <c r="E32" s="892">
        <v>636.98</v>
      </c>
      <c r="F32" s="668">
        <v>566.99715000000003</v>
      </c>
      <c r="G32" s="514">
        <f t="shared" si="0"/>
        <v>216.23284999999998</v>
      </c>
      <c r="H32" s="263">
        <v>0</v>
      </c>
      <c r="I32" s="263">
        <v>0</v>
      </c>
      <c r="J32" s="263">
        <v>0</v>
      </c>
      <c r="K32" s="263">
        <v>0</v>
      </c>
      <c r="L32" s="84">
        <v>0</v>
      </c>
    </row>
    <row r="33" spans="1:12">
      <c r="A33" s="218">
        <v>22</v>
      </c>
      <c r="B33" s="226" t="s">
        <v>694</v>
      </c>
      <c r="C33" s="892">
        <v>4891.5173999999997</v>
      </c>
      <c r="D33" s="891">
        <v>388.13</v>
      </c>
      <c r="E33" s="892">
        <v>3425.9</v>
      </c>
      <c r="F33" s="668">
        <v>2983.8159000000001</v>
      </c>
      <c r="G33" s="514">
        <f t="shared" si="0"/>
        <v>830.21410000000014</v>
      </c>
      <c r="H33" s="263">
        <v>0</v>
      </c>
      <c r="I33" s="263">
        <v>0</v>
      </c>
      <c r="J33" s="263">
        <v>0</v>
      </c>
      <c r="K33" s="263">
        <v>0</v>
      </c>
      <c r="L33" s="84">
        <v>0</v>
      </c>
    </row>
    <row r="34" spans="1:12">
      <c r="A34" s="218">
        <v>23</v>
      </c>
      <c r="B34" s="226" t="s">
        <v>695</v>
      </c>
      <c r="C34" s="892">
        <v>2223.0226499999999</v>
      </c>
      <c r="D34" s="891">
        <v>128.97999999999999</v>
      </c>
      <c r="E34" s="892">
        <v>1542.3899999999999</v>
      </c>
      <c r="F34" s="668">
        <v>1380.41175</v>
      </c>
      <c r="G34" s="514">
        <f t="shared" si="0"/>
        <v>290.95824999999991</v>
      </c>
      <c r="H34" s="263">
        <v>0</v>
      </c>
      <c r="I34" s="263">
        <v>0</v>
      </c>
      <c r="J34" s="263">
        <v>0</v>
      </c>
      <c r="K34" s="263">
        <v>0</v>
      </c>
      <c r="L34" s="84">
        <v>0</v>
      </c>
    </row>
    <row r="35" spans="1:12">
      <c r="A35" s="218">
        <v>24</v>
      </c>
      <c r="B35" s="226" t="s">
        <v>696</v>
      </c>
      <c r="C35" s="892">
        <v>1253.5310999999999</v>
      </c>
      <c r="D35" s="891">
        <v>133.84</v>
      </c>
      <c r="E35" s="892">
        <v>831.4</v>
      </c>
      <c r="F35" s="668">
        <v>772.2912</v>
      </c>
      <c r="G35" s="514">
        <f t="shared" si="0"/>
        <v>192.94880000000001</v>
      </c>
      <c r="H35" s="263">
        <v>0</v>
      </c>
      <c r="I35" s="263">
        <v>0</v>
      </c>
      <c r="J35" s="263">
        <v>0</v>
      </c>
      <c r="K35" s="263">
        <v>0</v>
      </c>
      <c r="L35" s="84">
        <v>0</v>
      </c>
    </row>
    <row r="36" spans="1:12">
      <c r="A36" s="218">
        <v>25</v>
      </c>
      <c r="B36" s="226" t="s">
        <v>697</v>
      </c>
      <c r="C36" s="892">
        <v>1252.5989999999999</v>
      </c>
      <c r="D36" s="891">
        <v>37.08</v>
      </c>
      <c r="E36" s="892">
        <v>651.21</v>
      </c>
      <c r="F36" s="668">
        <v>722.18565000000001</v>
      </c>
      <c r="G36" s="514">
        <f t="shared" si="0"/>
        <v>-33.895649999999932</v>
      </c>
      <c r="H36" s="263">
        <v>0</v>
      </c>
      <c r="I36" s="263">
        <v>0</v>
      </c>
      <c r="J36" s="263">
        <v>0</v>
      </c>
      <c r="K36" s="263">
        <v>0</v>
      </c>
      <c r="L36" s="84">
        <v>0</v>
      </c>
    </row>
    <row r="37" spans="1:12">
      <c r="A37" s="218">
        <v>26</v>
      </c>
      <c r="B37" s="226" t="s">
        <v>698</v>
      </c>
      <c r="C37" s="892">
        <v>2086.1473500000002</v>
      </c>
      <c r="D37" s="671">
        <v>241.65</v>
      </c>
      <c r="E37" s="892">
        <v>1278.22</v>
      </c>
      <c r="F37" s="668">
        <v>1275.6927000000001</v>
      </c>
      <c r="G37" s="514">
        <f t="shared" si="0"/>
        <v>244.17730000000006</v>
      </c>
      <c r="H37" s="263">
        <v>0</v>
      </c>
      <c r="I37" s="263">
        <v>0</v>
      </c>
      <c r="J37" s="263">
        <v>0</v>
      </c>
      <c r="K37" s="263">
        <v>0</v>
      </c>
      <c r="L37" s="84">
        <v>0</v>
      </c>
    </row>
    <row r="38" spans="1:12">
      <c r="A38" s="218">
        <v>27</v>
      </c>
      <c r="B38" s="226" t="s">
        <v>699</v>
      </c>
      <c r="C38" s="892">
        <v>1404.28035</v>
      </c>
      <c r="D38" s="891">
        <v>16.86</v>
      </c>
      <c r="E38" s="892">
        <v>698.91</v>
      </c>
      <c r="F38" s="668">
        <v>715.77210000000002</v>
      </c>
      <c r="G38" s="260">
        <f t="shared" si="0"/>
        <v>-2.1000000000412911E-3</v>
      </c>
      <c r="H38" s="263">
        <v>0</v>
      </c>
      <c r="I38" s="263">
        <v>0</v>
      </c>
      <c r="J38" s="263">
        <v>0</v>
      </c>
      <c r="K38" s="263">
        <v>0</v>
      </c>
      <c r="L38" s="84">
        <v>0</v>
      </c>
    </row>
    <row r="39" spans="1:12">
      <c r="A39" s="218">
        <v>28</v>
      </c>
      <c r="B39" s="226" t="s">
        <v>700</v>
      </c>
      <c r="C39" s="892">
        <v>1306.0155</v>
      </c>
      <c r="D39" s="891">
        <v>211.21</v>
      </c>
      <c r="E39" s="892">
        <v>700.41000000000008</v>
      </c>
      <c r="F39" s="668">
        <v>799.44105000000002</v>
      </c>
      <c r="G39" s="513">
        <f t="shared" si="0"/>
        <v>112.1789500000001</v>
      </c>
      <c r="H39" s="263">
        <v>0</v>
      </c>
      <c r="I39" s="263">
        <v>0</v>
      </c>
      <c r="J39" s="263">
        <v>0</v>
      </c>
      <c r="K39" s="263">
        <v>0</v>
      </c>
      <c r="L39" s="84">
        <v>0</v>
      </c>
    </row>
    <row r="40" spans="1:12">
      <c r="A40" s="218">
        <v>29</v>
      </c>
      <c r="B40" s="226" t="s">
        <v>701</v>
      </c>
      <c r="C40" s="892">
        <v>827.59725000000003</v>
      </c>
      <c r="D40" s="891">
        <v>184.23</v>
      </c>
      <c r="E40" s="892">
        <v>575.39</v>
      </c>
      <c r="F40" s="668">
        <v>508.59795000000003</v>
      </c>
      <c r="G40" s="260">
        <f t="shared" si="0"/>
        <v>251.02204999999998</v>
      </c>
      <c r="H40" s="263">
        <v>0</v>
      </c>
      <c r="I40" s="263">
        <v>0</v>
      </c>
      <c r="J40" s="263">
        <v>0</v>
      </c>
      <c r="K40" s="263">
        <v>0</v>
      </c>
      <c r="L40" s="84">
        <v>0</v>
      </c>
    </row>
    <row r="41" spans="1:12">
      <c r="A41" s="218">
        <v>30</v>
      </c>
      <c r="B41" s="226" t="s">
        <v>702</v>
      </c>
      <c r="C41" s="892">
        <v>2675.44965</v>
      </c>
      <c r="D41" s="891">
        <v>169.58</v>
      </c>
      <c r="E41" s="892">
        <v>1673.34</v>
      </c>
      <c r="F41" s="668">
        <v>1609.1722500000001</v>
      </c>
      <c r="G41" s="513">
        <f t="shared" si="0"/>
        <v>233.74774999999977</v>
      </c>
      <c r="H41" s="263">
        <v>0</v>
      </c>
      <c r="I41" s="263">
        <v>0</v>
      </c>
      <c r="J41" s="263">
        <v>0</v>
      </c>
      <c r="K41" s="263">
        <v>0</v>
      </c>
      <c r="L41" s="84">
        <v>0</v>
      </c>
    </row>
    <row r="42" spans="1:12">
      <c r="A42" s="382"/>
      <c r="B42" s="359" t="s">
        <v>18</v>
      </c>
      <c r="C42" s="396">
        <f t="shared" ref="C42:L42" si="1">SUM(C12:C41)</f>
        <v>58817.051550000004</v>
      </c>
      <c r="D42" s="392">
        <f t="shared" si="1"/>
        <v>4343.96</v>
      </c>
      <c r="E42" s="396">
        <f t="shared" si="1"/>
        <v>37016.381600000001</v>
      </c>
      <c r="F42" s="669">
        <f t="shared" si="1"/>
        <v>33964.551746999998</v>
      </c>
      <c r="G42" s="392">
        <f t="shared" si="1"/>
        <v>7395.7898530000011</v>
      </c>
      <c r="H42" s="393">
        <f t="shared" si="1"/>
        <v>0</v>
      </c>
      <c r="I42" s="393">
        <f t="shared" si="1"/>
        <v>0</v>
      </c>
      <c r="J42" s="393">
        <f t="shared" si="1"/>
        <v>0</v>
      </c>
      <c r="K42" s="393">
        <f t="shared" si="1"/>
        <v>0</v>
      </c>
      <c r="L42" s="394">
        <f t="shared" si="1"/>
        <v>0</v>
      </c>
    </row>
    <row r="43" spans="1:12">
      <c r="A43" s="18" t="s">
        <v>385</v>
      </c>
      <c r="B43" s="18"/>
      <c r="C43" s="18"/>
      <c r="D43" s="18"/>
      <c r="E43" s="18"/>
      <c r="F43" s="18"/>
      <c r="G43" s="18"/>
      <c r="H43" s="18"/>
      <c r="I43" s="18"/>
      <c r="J43" s="18"/>
      <c r="K43" s="18"/>
      <c r="L43" s="18"/>
    </row>
    <row r="44" spans="1:12">
      <c r="A44" s="17" t="s">
        <v>384</v>
      </c>
      <c r="B44" s="18"/>
      <c r="C44" s="18"/>
      <c r="D44" s="18"/>
      <c r="E44" s="18"/>
      <c r="F44" s="18"/>
      <c r="G44" s="18"/>
      <c r="H44" s="18"/>
      <c r="I44" s="18"/>
      <c r="J44" s="18"/>
      <c r="K44" s="18"/>
      <c r="L44" s="18"/>
    </row>
    <row r="45" spans="1:12" ht="15.75" customHeight="1">
      <c r="A45" s="751" t="s">
        <v>857</v>
      </c>
      <c r="B45" s="12"/>
      <c r="C45" s="12"/>
      <c r="D45" s="551"/>
      <c r="E45" s="12"/>
      <c r="F45" s="12"/>
      <c r="G45" s="12"/>
      <c r="H45" s="12"/>
      <c r="I45" s="12"/>
      <c r="J45" s="12"/>
      <c r="K45" s="12"/>
      <c r="L45" s="12"/>
    </row>
    <row r="46" spans="1:12" ht="14.25" customHeight="1">
      <c r="A46" s="955" t="s">
        <v>12</v>
      </c>
      <c r="B46" s="955"/>
      <c r="C46" s="955"/>
      <c r="D46" s="955"/>
      <c r="E46" s="955"/>
      <c r="F46" s="955"/>
      <c r="G46" s="955"/>
      <c r="H46" s="955"/>
      <c r="I46" s="955"/>
      <c r="J46" s="955"/>
      <c r="K46" s="955"/>
      <c r="L46" s="955"/>
    </row>
    <row r="47" spans="1:12">
      <c r="A47" s="955" t="s">
        <v>13</v>
      </c>
      <c r="B47" s="955"/>
      <c r="C47" s="955"/>
      <c r="D47" s="955"/>
      <c r="E47" s="955"/>
      <c r="F47" s="955"/>
      <c r="G47" s="955"/>
      <c r="H47" s="955"/>
      <c r="I47" s="955"/>
      <c r="J47" s="955"/>
      <c r="K47" s="955"/>
      <c r="L47" s="955"/>
    </row>
    <row r="48" spans="1:12">
      <c r="A48" s="955" t="s">
        <v>19</v>
      </c>
      <c r="B48" s="955"/>
      <c r="C48" s="955"/>
      <c r="D48" s="955"/>
      <c r="E48" s="955"/>
      <c r="F48" s="955"/>
      <c r="G48" s="955"/>
      <c r="H48" s="955"/>
      <c r="I48" s="955"/>
      <c r="J48" s="955"/>
      <c r="K48" s="955"/>
      <c r="L48" s="955"/>
    </row>
    <row r="49" spans="1:13">
      <c r="A49" s="12" t="s">
        <v>22</v>
      </c>
      <c r="B49" s="12"/>
      <c r="C49" s="12"/>
      <c r="D49" s="12"/>
      <c r="E49" s="12"/>
      <c r="F49" s="12"/>
      <c r="J49" s="942" t="s">
        <v>82</v>
      </c>
      <c r="K49" s="942"/>
      <c r="L49" s="942"/>
      <c r="M49" s="942"/>
    </row>
    <row r="50" spans="1:13">
      <c r="A50" s="12"/>
    </row>
    <row r="51" spans="1:13">
      <c r="A51" s="1137"/>
      <c r="B51" s="1137"/>
      <c r="C51" s="1137"/>
      <c r="D51" s="1137"/>
      <c r="E51" s="1137"/>
      <c r="F51" s="1137"/>
      <c r="G51" s="1137"/>
      <c r="H51" s="1137"/>
      <c r="I51" s="1137"/>
      <c r="J51" s="1137"/>
      <c r="K51" s="1137"/>
      <c r="L51" s="1137"/>
    </row>
    <row r="52" spans="1:13">
      <c r="H52" s="245"/>
      <c r="J52" s="245"/>
    </row>
    <row r="54" spans="1:13">
      <c r="D54" s="744"/>
    </row>
    <row r="56" spans="1:13">
      <c r="D56" s="245"/>
    </row>
  </sheetData>
  <mergeCells count="16">
    <mergeCell ref="I8:L8"/>
    <mergeCell ref="A48:L48"/>
    <mergeCell ref="A51:L51"/>
    <mergeCell ref="A9:A10"/>
    <mergeCell ref="B9:B10"/>
    <mergeCell ref="C9:G9"/>
    <mergeCell ref="H9:L9"/>
    <mergeCell ref="A46:L46"/>
    <mergeCell ref="A47:L47"/>
    <mergeCell ref="J49:M49"/>
    <mergeCell ref="F7:L7"/>
    <mergeCell ref="A7:B7"/>
    <mergeCell ref="L1:M1"/>
    <mergeCell ref="A2:L2"/>
    <mergeCell ref="A3:L3"/>
    <mergeCell ref="A5:L5"/>
  </mergeCells>
  <phoneticPr fontId="0" type="noConversion"/>
  <printOptions horizontalCentered="1"/>
  <pageMargins left="0.70866141732283472" right="0.70866141732283472" top="0.23622047244094491" bottom="0" header="0.31496062992125984" footer="0.31496062992125984"/>
  <pageSetup paperSize="9" scale="75" orientation="landscape" r:id="rId1"/>
  <rowBreaks count="1" manualBreakCount="1">
    <brk id="50" max="16383" man="1"/>
  </rowBreaks>
  <drawing r:id="rId2"/>
</worksheet>
</file>

<file path=xl/worksheets/sheet21.xml><?xml version="1.0" encoding="utf-8"?>
<worksheet xmlns="http://schemas.openxmlformats.org/spreadsheetml/2006/main" xmlns:r="http://schemas.openxmlformats.org/officeDocument/2006/relationships">
  <sheetPr>
    <tabColor rgb="FF00B050"/>
    <pageSetUpPr fitToPage="1"/>
  </sheetPr>
  <dimension ref="A1:M50"/>
  <sheetViews>
    <sheetView zoomScale="90" zoomScaleNormal="90" zoomScaleSheetLayoutView="70" workbookViewId="0">
      <selection activeCell="G7" sqref="G7"/>
    </sheetView>
  </sheetViews>
  <sheetFormatPr defaultColWidth="9.140625" defaultRowHeight="12.75"/>
  <cols>
    <col min="1" max="1" width="5.7109375" style="111" customWidth="1"/>
    <col min="2" max="2" width="20.7109375" style="111" customWidth="1"/>
    <col min="3" max="3" width="13" style="111" customWidth="1"/>
    <col min="4" max="4" width="12" style="111" customWidth="1"/>
    <col min="5" max="5" width="12.42578125" style="111" customWidth="1"/>
    <col min="6" max="6" width="12.7109375" style="758" customWidth="1"/>
    <col min="7" max="7" width="13.140625" style="111" customWidth="1"/>
    <col min="8" max="8" width="12.7109375" style="111" customWidth="1"/>
    <col min="9" max="9" width="12.140625" style="111" customWidth="1"/>
    <col min="10" max="10" width="12.140625" style="195" customWidth="1"/>
    <col min="11" max="11" width="16.5703125" style="111" customWidth="1"/>
    <col min="12" max="12" width="13.140625" style="111" customWidth="1"/>
    <col min="13" max="13" width="12.7109375" style="111" customWidth="1"/>
    <col min="14" max="16384" width="9.140625" style="111"/>
  </cols>
  <sheetData>
    <row r="1" spans="1:13">
      <c r="K1" s="1004" t="s">
        <v>215</v>
      </c>
      <c r="L1" s="1004"/>
      <c r="M1" s="1004"/>
    </row>
    <row r="2" spans="1:13" ht="12.75" customHeight="1"/>
    <row r="3" spans="1:13" ht="15.75">
      <c r="B3" s="1155" t="s">
        <v>0</v>
      </c>
      <c r="C3" s="1155"/>
      <c r="D3" s="1155"/>
      <c r="E3" s="1155"/>
      <c r="F3" s="1155"/>
      <c r="G3" s="1155"/>
      <c r="H3" s="1155"/>
      <c r="I3" s="1155"/>
      <c r="J3" s="1155"/>
      <c r="K3" s="1155"/>
    </row>
    <row r="4" spans="1:13" ht="20.25">
      <c r="B4" s="1156" t="s">
        <v>899</v>
      </c>
      <c r="C4" s="1156"/>
      <c r="D4" s="1156"/>
      <c r="E4" s="1156"/>
      <c r="F4" s="1156"/>
      <c r="G4" s="1156"/>
      <c r="H4" s="1156"/>
      <c r="I4" s="1156"/>
      <c r="J4" s="1156"/>
      <c r="K4" s="1156"/>
    </row>
    <row r="5" spans="1:13" ht="10.5" customHeight="1"/>
    <row r="6" spans="1:13" ht="15.75">
      <c r="A6" s="1162" t="s">
        <v>930</v>
      </c>
      <c r="B6" s="1162"/>
      <c r="C6" s="1162"/>
      <c r="D6" s="1162"/>
      <c r="E6" s="1162"/>
      <c r="F6" s="1162"/>
      <c r="G6" s="1162"/>
      <c r="H6" s="1162"/>
      <c r="I6" s="1162"/>
      <c r="J6" s="1162"/>
      <c r="K6" s="1162"/>
      <c r="L6" s="1162"/>
      <c r="M6" s="1162"/>
    </row>
    <row r="7" spans="1:13" ht="15.75">
      <c r="B7" s="112"/>
      <c r="C7" s="112"/>
      <c r="D7" s="112"/>
      <c r="E7" s="112"/>
      <c r="F7" s="759"/>
      <c r="G7" s="112"/>
      <c r="H7" s="112"/>
      <c r="L7" s="1161" t="s">
        <v>194</v>
      </c>
      <c r="M7" s="1161"/>
    </row>
    <row r="8" spans="1:13" ht="15.75">
      <c r="A8" s="942" t="s">
        <v>722</v>
      </c>
      <c r="B8" s="942"/>
      <c r="C8" s="112"/>
      <c r="D8" s="112"/>
      <c r="E8" s="112"/>
      <c r="F8" s="759"/>
      <c r="G8" s="1142" t="s">
        <v>932</v>
      </c>
      <c r="H8" s="1142"/>
      <c r="I8" s="1142"/>
      <c r="J8" s="1142"/>
      <c r="K8" s="1142"/>
      <c r="L8" s="1142"/>
      <c r="M8" s="1142"/>
    </row>
    <row r="9" spans="1:13" ht="15.75" customHeight="1">
      <c r="A9" s="1158" t="s">
        <v>25</v>
      </c>
      <c r="B9" s="1163" t="s">
        <v>3</v>
      </c>
      <c r="C9" s="1157" t="s">
        <v>931</v>
      </c>
      <c r="D9" s="1157" t="s">
        <v>927</v>
      </c>
      <c r="E9" s="1157" t="s">
        <v>232</v>
      </c>
      <c r="F9" s="1157" t="s">
        <v>808</v>
      </c>
      <c r="G9" s="1157"/>
      <c r="H9" s="1157" t="s">
        <v>809</v>
      </c>
      <c r="I9" s="1157"/>
      <c r="J9" s="1158" t="s">
        <v>453</v>
      </c>
      <c r="K9" s="1157" t="s">
        <v>193</v>
      </c>
      <c r="L9" s="1157" t="s">
        <v>429</v>
      </c>
      <c r="M9" s="1157" t="s">
        <v>247</v>
      </c>
    </row>
    <row r="10" spans="1:13">
      <c r="A10" s="1159"/>
      <c r="B10" s="1163"/>
      <c r="C10" s="1157"/>
      <c r="D10" s="1157"/>
      <c r="E10" s="1157"/>
      <c r="F10" s="1157"/>
      <c r="G10" s="1157"/>
      <c r="H10" s="1157"/>
      <c r="I10" s="1157"/>
      <c r="J10" s="1159"/>
      <c r="K10" s="1157"/>
      <c r="L10" s="1157"/>
      <c r="M10" s="1157"/>
    </row>
    <row r="11" spans="1:13" ht="27" customHeight="1">
      <c r="A11" s="1160"/>
      <c r="B11" s="1163"/>
      <c r="C11" s="1157"/>
      <c r="D11" s="1157"/>
      <c r="E11" s="1157"/>
      <c r="F11" s="753" t="s">
        <v>192</v>
      </c>
      <c r="G11" s="398" t="s">
        <v>248</v>
      </c>
      <c r="H11" s="398" t="s">
        <v>192</v>
      </c>
      <c r="I11" s="398" t="s">
        <v>248</v>
      </c>
      <c r="J11" s="1160"/>
      <c r="K11" s="1157"/>
      <c r="L11" s="1157"/>
      <c r="M11" s="1157"/>
    </row>
    <row r="12" spans="1:13">
      <c r="A12" s="399">
        <v>1</v>
      </c>
      <c r="B12" s="399">
        <v>2</v>
      </c>
      <c r="C12" s="399">
        <v>3</v>
      </c>
      <c r="D12" s="399">
        <v>4</v>
      </c>
      <c r="E12" s="399">
        <v>5</v>
      </c>
      <c r="F12" s="399">
        <v>6</v>
      </c>
      <c r="G12" s="399">
        <v>7</v>
      </c>
      <c r="H12" s="399">
        <v>8</v>
      </c>
      <c r="I12" s="399">
        <v>9</v>
      </c>
      <c r="J12" s="399">
        <v>10</v>
      </c>
      <c r="K12" s="399">
        <v>11</v>
      </c>
      <c r="L12" s="399">
        <v>12</v>
      </c>
      <c r="M12" s="399">
        <v>13</v>
      </c>
    </row>
    <row r="13" spans="1:13">
      <c r="A13" s="218">
        <v>1</v>
      </c>
      <c r="B13" s="118" t="s">
        <v>673</v>
      </c>
      <c r="C13" s="265">
        <v>103.06158000000001</v>
      </c>
      <c r="D13" s="267">
        <v>1.1263201372931151</v>
      </c>
      <c r="E13" s="267">
        <v>93.163679862706886</v>
      </c>
      <c r="F13" s="268">
        <v>2111.34</v>
      </c>
      <c r="G13" s="265">
        <f>F13*3000/100000</f>
        <v>63.340200000000003</v>
      </c>
      <c r="H13" s="265">
        <f>F13</f>
        <v>2111.34</v>
      </c>
      <c r="I13" s="265">
        <f>G13</f>
        <v>63.340200000000003</v>
      </c>
      <c r="J13" s="298">
        <f>G13-I13</f>
        <v>0</v>
      </c>
      <c r="K13" s="265">
        <f>(D13+E13)-I13</f>
        <v>30.949800000000003</v>
      </c>
      <c r="L13" s="265">
        <v>0</v>
      </c>
      <c r="M13" s="265">
        <v>0</v>
      </c>
    </row>
    <row r="14" spans="1:13">
      <c r="A14" s="218">
        <v>2</v>
      </c>
      <c r="B14" s="118" t="s">
        <v>674</v>
      </c>
      <c r="C14" s="265">
        <v>227.5417425</v>
      </c>
      <c r="D14" s="267">
        <v>2.2360948718694549</v>
      </c>
      <c r="E14" s="267">
        <v>184.95880512813054</v>
      </c>
      <c r="F14" s="268">
        <v>5214.7299999999996</v>
      </c>
      <c r="G14" s="265">
        <f t="shared" ref="G14:G42" si="0">F14*3000/100000</f>
        <v>156.44189999999998</v>
      </c>
      <c r="H14" s="265">
        <f t="shared" ref="H14:H42" si="1">F14</f>
        <v>5214.7299999999996</v>
      </c>
      <c r="I14" s="265">
        <f t="shared" ref="I14:I42" si="2">G14</f>
        <v>156.44189999999998</v>
      </c>
      <c r="J14" s="298">
        <f t="shared" ref="J14:J42" si="3">G14-I14</f>
        <v>0</v>
      </c>
      <c r="K14" s="265">
        <f t="shared" ref="K14:K42" si="4">(D14+E14)-I14</f>
        <v>30.753000000000014</v>
      </c>
      <c r="L14" s="265">
        <v>0</v>
      </c>
      <c r="M14" s="265">
        <v>0</v>
      </c>
    </row>
    <row r="15" spans="1:13">
      <c r="A15" s="218">
        <v>3</v>
      </c>
      <c r="B15" s="118" t="s">
        <v>675</v>
      </c>
      <c r="C15" s="265">
        <v>117.7496835</v>
      </c>
      <c r="D15" s="267">
        <v>9.0332953838098824</v>
      </c>
      <c r="E15" s="267">
        <v>99.64980461619011</v>
      </c>
      <c r="F15" s="268">
        <v>2021.45</v>
      </c>
      <c r="G15" s="265">
        <f t="shared" si="0"/>
        <v>60.643500000000003</v>
      </c>
      <c r="H15" s="265">
        <f t="shared" si="1"/>
        <v>2021.45</v>
      </c>
      <c r="I15" s="265">
        <f t="shared" si="2"/>
        <v>60.643500000000003</v>
      </c>
      <c r="J15" s="298">
        <f t="shared" si="3"/>
        <v>0</v>
      </c>
      <c r="K15" s="265">
        <f t="shared" si="4"/>
        <v>48.039599999999993</v>
      </c>
      <c r="L15" s="265">
        <v>0</v>
      </c>
      <c r="M15" s="265">
        <v>0</v>
      </c>
    </row>
    <row r="16" spans="1:13">
      <c r="A16" s="218">
        <v>4</v>
      </c>
      <c r="B16" s="118" t="s">
        <v>676</v>
      </c>
      <c r="C16" s="265">
        <v>136.71791850000002</v>
      </c>
      <c r="D16" s="267">
        <v>0.9991254879432212</v>
      </c>
      <c r="E16" s="267">
        <v>123.07307451205678</v>
      </c>
      <c r="F16" s="268">
        <v>2367.46</v>
      </c>
      <c r="G16" s="265">
        <f t="shared" si="0"/>
        <v>71.023799999999994</v>
      </c>
      <c r="H16" s="265">
        <f t="shared" si="1"/>
        <v>2367.46</v>
      </c>
      <c r="I16" s="265">
        <f t="shared" si="2"/>
        <v>71.023799999999994</v>
      </c>
      <c r="J16" s="298">
        <f t="shared" si="3"/>
        <v>0</v>
      </c>
      <c r="K16" s="265">
        <f t="shared" si="4"/>
        <v>53.048400000000001</v>
      </c>
      <c r="L16" s="265">
        <v>0</v>
      </c>
      <c r="M16" s="265">
        <v>0</v>
      </c>
    </row>
    <row r="17" spans="1:13">
      <c r="A17" s="218">
        <v>5</v>
      </c>
      <c r="B17" s="118" t="s">
        <v>677</v>
      </c>
      <c r="C17" s="265">
        <v>160.09821299999996</v>
      </c>
      <c r="D17" s="267">
        <v>8.7822865950143978</v>
      </c>
      <c r="E17" s="267">
        <v>134.30091340498558</v>
      </c>
      <c r="F17" s="268">
        <v>2958.6</v>
      </c>
      <c r="G17" s="265">
        <f t="shared" si="0"/>
        <v>88.757999999999996</v>
      </c>
      <c r="H17" s="265">
        <f t="shared" si="1"/>
        <v>2958.6</v>
      </c>
      <c r="I17" s="265">
        <f t="shared" si="2"/>
        <v>88.757999999999996</v>
      </c>
      <c r="J17" s="298">
        <f t="shared" si="3"/>
        <v>0</v>
      </c>
      <c r="K17" s="265">
        <f t="shared" si="4"/>
        <v>54.325199999999981</v>
      </c>
      <c r="L17" s="265">
        <v>0</v>
      </c>
      <c r="M17" s="265">
        <v>0</v>
      </c>
    </row>
    <row r="18" spans="1:13">
      <c r="A18" s="218">
        <v>6</v>
      </c>
      <c r="B18" s="118" t="s">
        <v>678</v>
      </c>
      <c r="C18" s="265">
        <v>46.5422625</v>
      </c>
      <c r="D18" s="267">
        <v>0.44149742575409406</v>
      </c>
      <c r="E18" s="267">
        <v>36.518502574245908</v>
      </c>
      <c r="F18" s="268">
        <v>956.71999999999991</v>
      </c>
      <c r="G18" s="265">
        <f t="shared" si="0"/>
        <v>28.701599999999996</v>
      </c>
      <c r="H18" s="265">
        <f t="shared" si="1"/>
        <v>956.71999999999991</v>
      </c>
      <c r="I18" s="265">
        <f t="shared" si="2"/>
        <v>28.701599999999996</v>
      </c>
      <c r="J18" s="298">
        <f t="shared" si="3"/>
        <v>0</v>
      </c>
      <c r="K18" s="265">
        <f t="shared" si="4"/>
        <v>8.2584000000000053</v>
      </c>
      <c r="L18" s="265">
        <v>0</v>
      </c>
      <c r="M18" s="265">
        <v>0</v>
      </c>
    </row>
    <row r="19" spans="1:13">
      <c r="A19" s="218">
        <v>7</v>
      </c>
      <c r="B19" s="118" t="s">
        <v>679</v>
      </c>
      <c r="C19" s="265">
        <v>144.017337</v>
      </c>
      <c r="D19" s="267">
        <v>1.5318563076296574</v>
      </c>
      <c r="E19" s="267">
        <v>126.70764369237034</v>
      </c>
      <c r="F19" s="268">
        <v>3011.2</v>
      </c>
      <c r="G19" s="265">
        <f t="shared" si="0"/>
        <v>90.335999999999999</v>
      </c>
      <c r="H19" s="265">
        <f t="shared" si="1"/>
        <v>3011.2</v>
      </c>
      <c r="I19" s="265">
        <f t="shared" si="2"/>
        <v>90.335999999999999</v>
      </c>
      <c r="J19" s="298">
        <f t="shared" si="3"/>
        <v>0</v>
      </c>
      <c r="K19" s="265">
        <f t="shared" si="4"/>
        <v>37.903499999999994</v>
      </c>
      <c r="L19" s="265">
        <v>0</v>
      </c>
      <c r="M19" s="265">
        <v>0</v>
      </c>
    </row>
    <row r="20" spans="1:13">
      <c r="A20" s="218">
        <v>8</v>
      </c>
      <c r="B20" s="118" t="s">
        <v>680</v>
      </c>
      <c r="C20" s="265">
        <v>29.983506000000002</v>
      </c>
      <c r="D20" s="267">
        <v>0.32326068821082637</v>
      </c>
      <c r="E20" s="267">
        <v>26.738539311789175</v>
      </c>
      <c r="F20" s="268">
        <v>622.6</v>
      </c>
      <c r="G20" s="265">
        <f t="shared" si="0"/>
        <v>18.678000000000001</v>
      </c>
      <c r="H20" s="265">
        <f t="shared" si="1"/>
        <v>622.6</v>
      </c>
      <c r="I20" s="265">
        <f t="shared" si="2"/>
        <v>18.678000000000001</v>
      </c>
      <c r="J20" s="298">
        <f t="shared" si="3"/>
        <v>0</v>
      </c>
      <c r="K20" s="265">
        <f t="shared" si="4"/>
        <v>8.3838000000000008</v>
      </c>
      <c r="L20" s="265">
        <v>0</v>
      </c>
      <c r="M20" s="265">
        <v>0</v>
      </c>
    </row>
    <row r="21" spans="1:13">
      <c r="A21" s="218">
        <v>9</v>
      </c>
      <c r="B21" s="118" t="s">
        <v>681</v>
      </c>
      <c r="C21" s="265">
        <v>97.009024499999995</v>
      </c>
      <c r="D21" s="267">
        <v>0.93070309200383949</v>
      </c>
      <c r="E21" s="267">
        <v>76.98319690799616</v>
      </c>
      <c r="F21" s="268">
        <v>2203.33</v>
      </c>
      <c r="G21" s="265">
        <f t="shared" si="0"/>
        <v>66.099900000000005</v>
      </c>
      <c r="H21" s="265">
        <f t="shared" si="1"/>
        <v>2203.33</v>
      </c>
      <c r="I21" s="265">
        <f t="shared" si="2"/>
        <v>66.099900000000005</v>
      </c>
      <c r="J21" s="298">
        <f t="shared" si="3"/>
        <v>0</v>
      </c>
      <c r="K21" s="265">
        <f t="shared" si="4"/>
        <v>11.813999999999993</v>
      </c>
      <c r="L21" s="265">
        <v>0</v>
      </c>
      <c r="M21" s="265">
        <v>0</v>
      </c>
    </row>
    <row r="22" spans="1:13">
      <c r="A22" s="218">
        <v>10</v>
      </c>
      <c r="B22" s="118" t="s">
        <v>682</v>
      </c>
      <c r="C22" s="265">
        <v>67.428113999999994</v>
      </c>
      <c r="D22" s="267">
        <v>0.64125216750535685</v>
      </c>
      <c r="E22" s="267">
        <v>54.007347832494645</v>
      </c>
      <c r="F22" s="268">
        <v>1513.58</v>
      </c>
      <c r="G22" s="265">
        <f t="shared" si="0"/>
        <v>45.407400000000003</v>
      </c>
      <c r="H22" s="265">
        <f t="shared" si="1"/>
        <v>1513.58</v>
      </c>
      <c r="I22" s="265">
        <f t="shared" si="2"/>
        <v>45.407400000000003</v>
      </c>
      <c r="J22" s="298">
        <f t="shared" si="3"/>
        <v>0</v>
      </c>
      <c r="K22" s="265">
        <f t="shared" si="4"/>
        <v>9.2411999999999992</v>
      </c>
      <c r="L22" s="265">
        <v>0</v>
      </c>
      <c r="M22" s="265">
        <v>0</v>
      </c>
    </row>
    <row r="23" spans="1:13">
      <c r="A23" s="218">
        <v>11</v>
      </c>
      <c r="B23" s="118" t="s">
        <v>683</v>
      </c>
      <c r="C23" s="265">
        <v>272.05274400000002</v>
      </c>
      <c r="D23" s="267">
        <v>77.893449996606449</v>
      </c>
      <c r="E23" s="267">
        <v>167.15315000339353</v>
      </c>
      <c r="F23" s="268">
        <v>4860.7188000000006</v>
      </c>
      <c r="G23" s="265">
        <f t="shared" si="0"/>
        <v>145.82156400000002</v>
      </c>
      <c r="H23" s="265">
        <f t="shared" si="1"/>
        <v>4860.7188000000006</v>
      </c>
      <c r="I23" s="265">
        <f t="shared" si="2"/>
        <v>145.82156400000002</v>
      </c>
      <c r="J23" s="298">
        <f t="shared" si="3"/>
        <v>0</v>
      </c>
      <c r="K23" s="265">
        <f>(D23+E23)-I23</f>
        <v>99.22503599999996</v>
      </c>
      <c r="L23" s="265">
        <v>0</v>
      </c>
      <c r="M23" s="265">
        <v>0</v>
      </c>
    </row>
    <row r="24" spans="1:13">
      <c r="A24" s="218">
        <v>12</v>
      </c>
      <c r="B24" s="118" t="s">
        <v>684</v>
      </c>
      <c r="C24" s="265">
        <v>67.207995000000011</v>
      </c>
      <c r="D24" s="267">
        <v>0.7460052241193752</v>
      </c>
      <c r="E24" s="267">
        <v>61.70589477588063</v>
      </c>
      <c r="F24" s="268">
        <v>1548.32</v>
      </c>
      <c r="G24" s="265">
        <f t="shared" si="0"/>
        <v>46.449599999999997</v>
      </c>
      <c r="H24" s="265">
        <f t="shared" si="1"/>
        <v>1548.32</v>
      </c>
      <c r="I24" s="265">
        <f t="shared" si="2"/>
        <v>46.449599999999997</v>
      </c>
      <c r="J24" s="298">
        <f t="shared" si="3"/>
        <v>0</v>
      </c>
      <c r="K24" s="265">
        <f t="shared" si="4"/>
        <v>16.002300000000005</v>
      </c>
      <c r="L24" s="265">
        <v>0</v>
      </c>
      <c r="M24" s="265">
        <v>0</v>
      </c>
    </row>
    <row r="25" spans="1:13">
      <c r="A25" s="218">
        <v>13</v>
      </c>
      <c r="B25" s="118" t="s">
        <v>685</v>
      </c>
      <c r="C25" s="265">
        <v>165.09140100000002</v>
      </c>
      <c r="D25" s="267">
        <v>41.227449799780871</v>
      </c>
      <c r="E25" s="267">
        <v>107.68925020021912</v>
      </c>
      <c r="F25" s="268">
        <v>3752.04</v>
      </c>
      <c r="G25" s="265">
        <f t="shared" si="0"/>
        <v>112.5612</v>
      </c>
      <c r="H25" s="265">
        <f t="shared" si="1"/>
        <v>3752.04</v>
      </c>
      <c r="I25" s="265">
        <f t="shared" si="2"/>
        <v>112.5612</v>
      </c>
      <c r="J25" s="298">
        <f t="shared" si="3"/>
        <v>0</v>
      </c>
      <c r="K25" s="265">
        <f t="shared" si="4"/>
        <v>36.355499999999992</v>
      </c>
      <c r="L25" s="265">
        <v>0</v>
      </c>
      <c r="M25" s="265">
        <v>0</v>
      </c>
    </row>
    <row r="26" spans="1:13">
      <c r="A26" s="218">
        <v>14</v>
      </c>
      <c r="B26" s="118" t="s">
        <v>686</v>
      </c>
      <c r="C26" s="265">
        <v>37.132354499999998</v>
      </c>
      <c r="D26" s="267">
        <v>4.8544732729282405</v>
      </c>
      <c r="E26" s="267">
        <v>30.747126727071759</v>
      </c>
      <c r="F26" s="268">
        <v>583.16</v>
      </c>
      <c r="G26" s="265">
        <f t="shared" si="0"/>
        <v>17.494800000000001</v>
      </c>
      <c r="H26" s="265">
        <f t="shared" si="1"/>
        <v>583.16</v>
      </c>
      <c r="I26" s="265">
        <f t="shared" si="2"/>
        <v>17.494800000000001</v>
      </c>
      <c r="J26" s="298">
        <f t="shared" si="3"/>
        <v>0</v>
      </c>
      <c r="K26" s="265">
        <f t="shared" si="4"/>
        <v>18.106799999999996</v>
      </c>
      <c r="L26" s="265">
        <v>0</v>
      </c>
      <c r="M26" s="265">
        <v>0</v>
      </c>
    </row>
    <row r="27" spans="1:13">
      <c r="A27" s="218">
        <v>15</v>
      </c>
      <c r="B27" s="118" t="s">
        <v>687</v>
      </c>
      <c r="C27" s="265">
        <v>167.92928700000002</v>
      </c>
      <c r="D27" s="267">
        <v>18.231495427441171</v>
      </c>
      <c r="E27" s="267">
        <v>136.5457045725588</v>
      </c>
      <c r="F27" s="268">
        <v>3293.87</v>
      </c>
      <c r="G27" s="265">
        <f t="shared" si="0"/>
        <v>98.816100000000006</v>
      </c>
      <c r="H27" s="265">
        <f t="shared" si="1"/>
        <v>3293.87</v>
      </c>
      <c r="I27" s="265">
        <f t="shared" si="2"/>
        <v>98.816100000000006</v>
      </c>
      <c r="J27" s="298">
        <f t="shared" si="3"/>
        <v>0</v>
      </c>
      <c r="K27" s="265">
        <f t="shared" si="4"/>
        <v>55.961099999999959</v>
      </c>
      <c r="L27" s="265">
        <v>0</v>
      </c>
      <c r="M27" s="265">
        <v>0</v>
      </c>
    </row>
    <row r="28" spans="1:13">
      <c r="A28" s="218">
        <v>16</v>
      </c>
      <c r="B28" s="226" t="s">
        <v>688</v>
      </c>
      <c r="C28" s="265">
        <v>94.592017499999997</v>
      </c>
      <c r="D28" s="267">
        <v>0.99717855667704114</v>
      </c>
      <c r="E28" s="267">
        <v>82.481721443322954</v>
      </c>
      <c r="F28" s="268">
        <v>2116.0300000000002</v>
      </c>
      <c r="G28" s="265">
        <f t="shared" si="0"/>
        <v>63.480900000000013</v>
      </c>
      <c r="H28" s="265">
        <f t="shared" si="1"/>
        <v>2116.0300000000002</v>
      </c>
      <c r="I28" s="265">
        <f t="shared" si="2"/>
        <v>63.480900000000013</v>
      </c>
      <c r="J28" s="298">
        <f t="shared" si="3"/>
        <v>0</v>
      </c>
      <c r="K28" s="265">
        <f t="shared" si="4"/>
        <v>19.997999999999983</v>
      </c>
      <c r="L28" s="265">
        <v>0</v>
      </c>
      <c r="M28" s="265">
        <v>0</v>
      </c>
    </row>
    <row r="29" spans="1:13">
      <c r="A29" s="218">
        <v>17</v>
      </c>
      <c r="B29" s="226" t="s">
        <v>689</v>
      </c>
      <c r="C29" s="265">
        <v>119.2288545</v>
      </c>
      <c r="D29" s="267">
        <v>6.8791409736563995</v>
      </c>
      <c r="E29" s="267">
        <v>98.839659026343597</v>
      </c>
      <c r="F29" s="268">
        <v>2636.71</v>
      </c>
      <c r="G29" s="265">
        <f t="shared" si="0"/>
        <v>79.101299999999995</v>
      </c>
      <c r="H29" s="265">
        <f t="shared" si="1"/>
        <v>2636.71</v>
      </c>
      <c r="I29" s="265">
        <f t="shared" si="2"/>
        <v>79.101299999999995</v>
      </c>
      <c r="J29" s="298">
        <f t="shared" si="3"/>
        <v>0</v>
      </c>
      <c r="K29" s="265">
        <f t="shared" si="4"/>
        <v>26.617500000000007</v>
      </c>
      <c r="L29" s="265">
        <v>0</v>
      </c>
      <c r="M29" s="265">
        <v>0</v>
      </c>
    </row>
    <row r="30" spans="1:13">
      <c r="A30" s="218">
        <v>18</v>
      </c>
      <c r="B30" s="226" t="s">
        <v>690</v>
      </c>
      <c r="C30" s="265">
        <v>189.50094899999999</v>
      </c>
      <c r="D30" s="267">
        <v>1.9783850839175077</v>
      </c>
      <c r="E30" s="267">
        <v>163.64231491608248</v>
      </c>
      <c r="F30" s="268">
        <v>4279.84</v>
      </c>
      <c r="G30" s="265">
        <f t="shared" si="0"/>
        <v>128.39519999999999</v>
      </c>
      <c r="H30" s="265">
        <f t="shared" si="1"/>
        <v>4279.84</v>
      </c>
      <c r="I30" s="265">
        <f t="shared" si="2"/>
        <v>128.39519999999999</v>
      </c>
      <c r="J30" s="298">
        <f t="shared" si="3"/>
        <v>0</v>
      </c>
      <c r="K30" s="265">
        <f t="shared" si="4"/>
        <v>37.225500000000011</v>
      </c>
      <c r="L30" s="265">
        <v>0</v>
      </c>
      <c r="M30" s="265">
        <v>0</v>
      </c>
    </row>
    <row r="31" spans="1:13">
      <c r="A31" s="218">
        <v>19</v>
      </c>
      <c r="B31" s="226" t="s">
        <v>691</v>
      </c>
      <c r="C31" s="265">
        <v>118.95352650000001</v>
      </c>
      <c r="D31" s="267">
        <v>30.734890605699217</v>
      </c>
      <c r="E31" s="267">
        <v>77.230309394300789</v>
      </c>
      <c r="F31" s="268">
        <v>2228.69</v>
      </c>
      <c r="G31" s="265">
        <f t="shared" si="0"/>
        <v>66.860699999999994</v>
      </c>
      <c r="H31" s="265">
        <f t="shared" si="1"/>
        <v>2228.69</v>
      </c>
      <c r="I31" s="265">
        <f t="shared" si="2"/>
        <v>66.860699999999994</v>
      </c>
      <c r="J31" s="298">
        <f t="shared" si="3"/>
        <v>0</v>
      </c>
      <c r="K31" s="265">
        <f t="shared" si="4"/>
        <v>41.104500000000016</v>
      </c>
      <c r="L31" s="265">
        <v>0</v>
      </c>
      <c r="M31" s="265">
        <v>0</v>
      </c>
    </row>
    <row r="32" spans="1:13">
      <c r="A32" s="218">
        <v>20</v>
      </c>
      <c r="B32" s="226" t="s">
        <v>692</v>
      </c>
      <c r="C32" s="265">
        <v>152.37253800000002</v>
      </c>
      <c r="D32" s="267">
        <v>-2.9722596764497711</v>
      </c>
      <c r="E32" s="267">
        <v>136.26735967644979</v>
      </c>
      <c r="F32" s="268">
        <v>3215.25</v>
      </c>
      <c r="G32" s="265">
        <f t="shared" si="0"/>
        <v>96.457499999999996</v>
      </c>
      <c r="H32" s="265">
        <f t="shared" si="1"/>
        <v>3215.25</v>
      </c>
      <c r="I32" s="265">
        <f t="shared" si="2"/>
        <v>96.457499999999996</v>
      </c>
      <c r="J32" s="298">
        <f t="shared" si="3"/>
        <v>0</v>
      </c>
      <c r="K32" s="265">
        <f t="shared" si="4"/>
        <v>36.837600000000023</v>
      </c>
      <c r="L32" s="265">
        <v>0</v>
      </c>
      <c r="M32" s="265">
        <v>0</v>
      </c>
    </row>
    <row r="33" spans="1:13">
      <c r="A33" s="218">
        <v>21</v>
      </c>
      <c r="B33" s="226" t="s">
        <v>693</v>
      </c>
      <c r="C33" s="265">
        <v>82.974466500000005</v>
      </c>
      <c r="D33" s="267">
        <v>0.90580077372814793</v>
      </c>
      <c r="E33" s="267">
        <v>74.923399226271854</v>
      </c>
      <c r="F33" s="268">
        <v>1877.6399999999999</v>
      </c>
      <c r="G33" s="265">
        <f t="shared" si="0"/>
        <v>56.3292</v>
      </c>
      <c r="H33" s="265">
        <f t="shared" si="1"/>
        <v>1877.6399999999999</v>
      </c>
      <c r="I33" s="265">
        <f t="shared" si="2"/>
        <v>56.3292</v>
      </c>
      <c r="J33" s="298">
        <f t="shared" si="3"/>
        <v>0</v>
      </c>
      <c r="K33" s="265">
        <f t="shared" si="4"/>
        <v>19.5</v>
      </c>
      <c r="L33" s="265">
        <v>0</v>
      </c>
      <c r="M33" s="265">
        <v>0</v>
      </c>
    </row>
    <row r="34" spans="1:13">
      <c r="A34" s="218">
        <v>22</v>
      </c>
      <c r="B34" s="226" t="s">
        <v>694</v>
      </c>
      <c r="C34" s="265">
        <v>291.66197699999998</v>
      </c>
      <c r="D34" s="267">
        <v>3.1515999883649899</v>
      </c>
      <c r="E34" s="267">
        <v>260.68490001163502</v>
      </c>
      <c r="F34" s="268">
        <v>6722.3600000000006</v>
      </c>
      <c r="G34" s="265">
        <f t="shared" si="0"/>
        <v>201.67080000000001</v>
      </c>
      <c r="H34" s="265">
        <f t="shared" si="1"/>
        <v>6722.3600000000006</v>
      </c>
      <c r="I34" s="265">
        <f t="shared" si="2"/>
        <v>201.67080000000001</v>
      </c>
      <c r="J34" s="298">
        <f t="shared" si="3"/>
        <v>0</v>
      </c>
      <c r="K34" s="265">
        <f t="shared" si="4"/>
        <v>62.165699999999987</v>
      </c>
      <c r="L34" s="265">
        <v>0</v>
      </c>
      <c r="M34" s="265">
        <v>0</v>
      </c>
    </row>
    <row r="35" spans="1:13">
      <c r="A35" s="371">
        <v>23</v>
      </c>
      <c r="B35" s="397" t="s">
        <v>695</v>
      </c>
      <c r="C35" s="266">
        <v>158.03432849999999</v>
      </c>
      <c r="D35" s="268">
        <v>1.6989014456499607</v>
      </c>
      <c r="E35" s="268">
        <v>140.52479855435004</v>
      </c>
      <c r="F35" s="268">
        <v>3563.1899999999996</v>
      </c>
      <c r="G35" s="266">
        <f t="shared" si="0"/>
        <v>106.89569999999998</v>
      </c>
      <c r="H35" s="265">
        <f t="shared" si="1"/>
        <v>3563.1899999999996</v>
      </c>
      <c r="I35" s="265">
        <f t="shared" si="2"/>
        <v>106.89569999999998</v>
      </c>
      <c r="J35" s="266">
        <f t="shared" si="3"/>
        <v>0</v>
      </c>
      <c r="K35" s="266">
        <f t="shared" si="4"/>
        <v>35.328000000000031</v>
      </c>
      <c r="L35" s="266">
        <v>0</v>
      </c>
      <c r="M35" s="266">
        <v>0</v>
      </c>
    </row>
    <row r="36" spans="1:13">
      <c r="A36" s="371">
        <v>24</v>
      </c>
      <c r="B36" s="397" t="s">
        <v>696</v>
      </c>
      <c r="C36" s="266">
        <v>75.874374000000003</v>
      </c>
      <c r="D36" s="268">
        <v>7.2270272210748807</v>
      </c>
      <c r="E36" s="268">
        <v>59.519072778925114</v>
      </c>
      <c r="F36" s="268">
        <v>1602.1999999999998</v>
      </c>
      <c r="G36" s="266">
        <f t="shared" si="0"/>
        <v>48.065999999999988</v>
      </c>
      <c r="H36" s="265">
        <f t="shared" si="1"/>
        <v>1602.1999999999998</v>
      </c>
      <c r="I36" s="265">
        <f t="shared" si="2"/>
        <v>48.065999999999988</v>
      </c>
      <c r="J36" s="266">
        <f t="shared" si="3"/>
        <v>0</v>
      </c>
      <c r="K36" s="266">
        <f t="shared" si="4"/>
        <v>18.68010000000001</v>
      </c>
      <c r="L36" s="266">
        <v>0</v>
      </c>
      <c r="M36" s="266">
        <v>0</v>
      </c>
    </row>
    <row r="37" spans="1:13">
      <c r="A37" s="218">
        <v>25</v>
      </c>
      <c r="B37" s="226" t="s">
        <v>697</v>
      </c>
      <c r="C37" s="265">
        <v>74.839742999999984</v>
      </c>
      <c r="D37" s="267">
        <v>12.167261892434336</v>
      </c>
      <c r="E37" s="267">
        <v>55.771638107565664</v>
      </c>
      <c r="F37" s="268">
        <v>1294.78</v>
      </c>
      <c r="G37" s="265">
        <f t="shared" si="0"/>
        <v>38.843400000000003</v>
      </c>
      <c r="H37" s="265">
        <f t="shared" si="1"/>
        <v>1294.78</v>
      </c>
      <c r="I37" s="265">
        <f t="shared" si="2"/>
        <v>38.843400000000003</v>
      </c>
      <c r="J37" s="298">
        <f t="shared" si="3"/>
        <v>0</v>
      </c>
      <c r="K37" s="265">
        <f t="shared" si="4"/>
        <v>29.095500000000001</v>
      </c>
      <c r="L37" s="265">
        <v>0</v>
      </c>
      <c r="M37" s="265">
        <v>0</v>
      </c>
    </row>
    <row r="38" spans="1:13" s="114" customFormat="1">
      <c r="A38" s="218">
        <v>26</v>
      </c>
      <c r="B38" s="226" t="s">
        <v>698</v>
      </c>
      <c r="C38" s="266">
        <v>121.2909465</v>
      </c>
      <c r="D38" s="268">
        <v>1.3201382239157624</v>
      </c>
      <c r="E38" s="268">
        <v>109.19536177608424</v>
      </c>
      <c r="F38" s="268">
        <v>2476.02</v>
      </c>
      <c r="G38" s="265">
        <f t="shared" si="0"/>
        <v>74.280600000000007</v>
      </c>
      <c r="H38" s="265">
        <f t="shared" si="1"/>
        <v>2476.02</v>
      </c>
      <c r="I38" s="265">
        <f t="shared" si="2"/>
        <v>74.280600000000007</v>
      </c>
      <c r="J38" s="298">
        <f t="shared" si="3"/>
        <v>0</v>
      </c>
      <c r="K38" s="265">
        <f t="shared" si="4"/>
        <v>36.234899999999996</v>
      </c>
      <c r="L38" s="265">
        <v>0</v>
      </c>
      <c r="M38" s="265">
        <v>0</v>
      </c>
    </row>
    <row r="39" spans="1:13" s="114" customFormat="1">
      <c r="A39" s="218">
        <v>27</v>
      </c>
      <c r="B39" s="226" t="s">
        <v>699</v>
      </c>
      <c r="C39" s="266">
        <v>110.4162075</v>
      </c>
      <c r="D39" s="268">
        <v>8.2285816738900692</v>
      </c>
      <c r="E39" s="268">
        <v>92.283718326109934</v>
      </c>
      <c r="F39" s="268">
        <v>1942.9899999999998</v>
      </c>
      <c r="G39" s="265">
        <f t="shared" si="0"/>
        <v>58.289699999999989</v>
      </c>
      <c r="H39" s="265">
        <f t="shared" si="1"/>
        <v>1942.9899999999998</v>
      </c>
      <c r="I39" s="265">
        <f t="shared" si="2"/>
        <v>58.289699999999989</v>
      </c>
      <c r="J39" s="298">
        <f t="shared" si="3"/>
        <v>0</v>
      </c>
      <c r="K39" s="265">
        <f t="shared" si="4"/>
        <v>42.222600000000021</v>
      </c>
      <c r="L39" s="265">
        <v>0</v>
      </c>
      <c r="M39" s="265">
        <v>0</v>
      </c>
    </row>
    <row r="40" spans="1:13" ht="15.75" customHeight="1">
      <c r="A40" s="218">
        <v>28</v>
      </c>
      <c r="B40" s="226" t="s">
        <v>700</v>
      </c>
      <c r="C40" s="265">
        <v>78.480669000000006</v>
      </c>
      <c r="D40" s="267">
        <v>14.663708672445388</v>
      </c>
      <c r="E40" s="267">
        <v>59.220591327554608</v>
      </c>
      <c r="F40" s="760">
        <v>1361.0500000000002</v>
      </c>
      <c r="G40" s="265">
        <f t="shared" si="0"/>
        <v>40.831500000000005</v>
      </c>
      <c r="H40" s="265">
        <f t="shared" si="1"/>
        <v>1361.0500000000002</v>
      </c>
      <c r="I40" s="265">
        <f t="shared" si="2"/>
        <v>40.831500000000005</v>
      </c>
      <c r="J40" s="298">
        <f t="shared" si="3"/>
        <v>0</v>
      </c>
      <c r="K40" s="265">
        <f t="shared" si="4"/>
        <v>33.052799999999991</v>
      </c>
      <c r="L40" s="265">
        <v>0</v>
      </c>
      <c r="M40" s="265">
        <v>0</v>
      </c>
    </row>
    <row r="41" spans="1:13" ht="15.75" customHeight="1">
      <c r="A41" s="218">
        <v>29</v>
      </c>
      <c r="B41" s="226" t="s">
        <v>701</v>
      </c>
      <c r="C41" s="265">
        <v>50.9037735</v>
      </c>
      <c r="D41" s="267">
        <v>0.54336435614764822</v>
      </c>
      <c r="E41" s="267">
        <v>44.944435643852351</v>
      </c>
      <c r="F41" s="760">
        <v>1152.26</v>
      </c>
      <c r="G41" s="265">
        <f t="shared" si="0"/>
        <v>34.567799999999998</v>
      </c>
      <c r="H41" s="265">
        <f t="shared" si="1"/>
        <v>1152.26</v>
      </c>
      <c r="I41" s="265">
        <f t="shared" si="2"/>
        <v>34.567799999999998</v>
      </c>
      <c r="J41" s="298">
        <f t="shared" si="3"/>
        <v>0</v>
      </c>
      <c r="K41" s="265">
        <f t="shared" si="4"/>
        <v>10.920000000000002</v>
      </c>
      <c r="L41" s="265">
        <v>0</v>
      </c>
      <c r="M41" s="265">
        <v>0</v>
      </c>
    </row>
    <row r="42" spans="1:13" ht="15.75" customHeight="1">
      <c r="A42" s="218">
        <v>30</v>
      </c>
      <c r="B42" s="226" t="s">
        <v>702</v>
      </c>
      <c r="C42" s="265">
        <v>168.2967495</v>
      </c>
      <c r="D42" s="267">
        <v>12.479407606872412</v>
      </c>
      <c r="E42" s="267">
        <v>141.68249239312757</v>
      </c>
      <c r="F42" s="760">
        <v>3373.31</v>
      </c>
      <c r="G42" s="265">
        <f t="shared" si="0"/>
        <v>101.19929999999999</v>
      </c>
      <c r="H42" s="265">
        <f t="shared" si="1"/>
        <v>3373.31</v>
      </c>
      <c r="I42" s="265">
        <f t="shared" si="2"/>
        <v>101.19929999999999</v>
      </c>
      <c r="J42" s="298">
        <f t="shared" si="3"/>
        <v>0</v>
      </c>
      <c r="K42" s="265">
        <f t="shared" si="4"/>
        <v>52.962599999999981</v>
      </c>
      <c r="L42" s="265">
        <v>0</v>
      </c>
      <c r="M42" s="265">
        <v>0</v>
      </c>
    </row>
    <row r="43" spans="1:13">
      <c r="A43" s="382"/>
      <c r="B43" s="359" t="s">
        <v>18</v>
      </c>
      <c r="C43" s="400">
        <f t="shared" ref="C43:K43" si="5">SUM(C13:C42)</f>
        <v>3726.9842834999995</v>
      </c>
      <c r="D43" s="401">
        <f t="shared" si="5"/>
        <v>269.00169327593392</v>
      </c>
      <c r="E43" s="401">
        <f t="shared" si="5"/>
        <v>3057.1544067240657</v>
      </c>
      <c r="F43" s="400">
        <f t="shared" si="5"/>
        <v>76861.438800000018</v>
      </c>
      <c r="G43" s="400">
        <f t="shared" si="5"/>
        <v>2305.8431639999999</v>
      </c>
      <c r="H43" s="400">
        <f t="shared" si="5"/>
        <v>76861.438800000018</v>
      </c>
      <c r="I43" s="400">
        <f t="shared" si="5"/>
        <v>2305.8431639999999</v>
      </c>
      <c r="J43" s="400">
        <f t="shared" si="5"/>
        <v>0</v>
      </c>
      <c r="K43" s="400">
        <f t="shared" si="5"/>
        <v>1020.312936</v>
      </c>
      <c r="L43" s="402">
        <v>0</v>
      </c>
      <c r="M43" s="402">
        <v>0</v>
      </c>
    </row>
    <row r="45" spans="1:13" ht="15" customHeight="1">
      <c r="A45" s="752"/>
      <c r="B45" s="752"/>
      <c r="C45" s="752"/>
      <c r="D45" s="752"/>
      <c r="E45" s="752"/>
      <c r="F45" s="752"/>
      <c r="G45" s="752"/>
      <c r="H45" s="752"/>
      <c r="I45" s="752"/>
      <c r="J45" s="752"/>
      <c r="K45" s="752"/>
      <c r="L45" s="752"/>
      <c r="M45" s="752"/>
    </row>
    <row r="46" spans="1:13" ht="15.75" customHeight="1">
      <c r="A46" s="955" t="s">
        <v>12</v>
      </c>
      <c r="B46" s="955"/>
      <c r="C46" s="955"/>
      <c r="D46" s="955"/>
      <c r="E46" s="955"/>
      <c r="F46" s="955"/>
      <c r="G46" s="955"/>
      <c r="H46" s="955"/>
      <c r="I46" s="955"/>
      <c r="J46" s="955"/>
      <c r="K46" s="955"/>
      <c r="L46" s="69"/>
      <c r="M46" s="69"/>
    </row>
    <row r="47" spans="1:13" ht="15.75" customHeight="1">
      <c r="A47" s="955" t="s">
        <v>13</v>
      </c>
      <c r="B47" s="955"/>
      <c r="C47" s="955"/>
      <c r="D47" s="955"/>
      <c r="E47" s="955"/>
      <c r="F47" s="955"/>
      <c r="G47" s="955"/>
      <c r="H47" s="955"/>
      <c r="I47" s="955"/>
      <c r="J47" s="955"/>
      <c r="K47" s="955"/>
      <c r="L47" s="69"/>
      <c r="M47" s="69"/>
    </row>
    <row r="48" spans="1:13" ht="12.75" customHeight="1">
      <c r="A48" s="955" t="s">
        <v>19</v>
      </c>
      <c r="B48" s="955"/>
      <c r="C48" s="955"/>
      <c r="D48" s="955"/>
      <c r="E48" s="955"/>
      <c r="F48" s="955"/>
      <c r="G48" s="955"/>
      <c r="H48" s="955"/>
      <c r="I48" s="955"/>
      <c r="J48" s="955"/>
      <c r="K48" s="955"/>
      <c r="L48" s="69"/>
      <c r="M48" s="69"/>
    </row>
    <row r="49" spans="1:13">
      <c r="A49" s="12" t="s">
        <v>22</v>
      </c>
      <c r="B49" s="12"/>
      <c r="C49" s="12"/>
      <c r="D49" s="12"/>
      <c r="E49" s="12"/>
      <c r="F49" s="727"/>
      <c r="G49" s="13"/>
      <c r="H49" s="13"/>
      <c r="I49" s="13"/>
      <c r="J49" s="196"/>
      <c r="K49" s="942" t="s">
        <v>82</v>
      </c>
      <c r="L49" s="942"/>
      <c r="M49" s="942"/>
    </row>
    <row r="50" spans="1:13">
      <c r="A50" s="12"/>
      <c r="B50" s="13"/>
      <c r="C50" s="13"/>
      <c r="D50" s="13"/>
      <c r="E50" s="245"/>
      <c r="F50" s="615"/>
      <c r="G50" s="13"/>
      <c r="H50" s="13"/>
      <c r="I50" s="13"/>
      <c r="J50" s="196"/>
      <c r="K50" s="13"/>
      <c r="L50" s="13"/>
      <c r="M50" s="13"/>
    </row>
  </sheetData>
  <mergeCells count="22">
    <mergeCell ref="K49:M49"/>
    <mergeCell ref="A46:K46"/>
    <mergeCell ref="A47:K47"/>
    <mergeCell ref="D9:D11"/>
    <mergeCell ref="E9:E11"/>
    <mergeCell ref="A9:A11"/>
    <mergeCell ref="M9:M11"/>
    <mergeCell ref="L9:L11"/>
    <mergeCell ref="B9:B11"/>
    <mergeCell ref="A48:K48"/>
    <mergeCell ref="K1:M1"/>
    <mergeCell ref="B3:K3"/>
    <mergeCell ref="B4:K4"/>
    <mergeCell ref="C9:C11"/>
    <mergeCell ref="J9:J11"/>
    <mergeCell ref="L7:M7"/>
    <mergeCell ref="G8:M8"/>
    <mergeCell ref="F9:G10"/>
    <mergeCell ref="H9:I10"/>
    <mergeCell ref="K9:K11"/>
    <mergeCell ref="A8:B8"/>
    <mergeCell ref="A6:M6"/>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22.xml><?xml version="1.0" encoding="utf-8"?>
<worksheet xmlns="http://schemas.openxmlformats.org/spreadsheetml/2006/main" xmlns:r="http://schemas.openxmlformats.org/officeDocument/2006/relationships">
  <sheetPr>
    <tabColor rgb="FF00B050"/>
    <pageSetUpPr fitToPage="1"/>
  </sheetPr>
  <dimension ref="A1:S52"/>
  <sheetViews>
    <sheetView zoomScaleSheetLayoutView="90" workbookViewId="0">
      <selection activeCell="F7" sqref="F7:L7"/>
    </sheetView>
  </sheetViews>
  <sheetFormatPr defaultColWidth="9.140625" defaultRowHeight="12.75"/>
  <cols>
    <col min="1" max="1" width="6.140625" style="13" customWidth="1"/>
    <col min="2" max="2" width="18.5703125" style="13" customWidth="1"/>
    <col min="3" max="3" width="10.5703125" style="13" customWidth="1"/>
    <col min="4" max="4" width="9.85546875" style="13" customWidth="1"/>
    <col min="5" max="5" width="8.7109375" style="13" customWidth="1"/>
    <col min="6" max="6" width="14" style="13" customWidth="1"/>
    <col min="7" max="7" width="15.85546875" style="13" customWidth="1"/>
    <col min="8" max="8" width="12.42578125" style="13" customWidth="1"/>
    <col min="9" max="9" width="12.140625" style="13" customWidth="1"/>
    <col min="10" max="10" width="9" style="13" customWidth="1"/>
    <col min="11" max="11" width="15.140625" style="13" customWidth="1"/>
    <col min="12" max="12" width="17.28515625" style="13" customWidth="1"/>
    <col min="13" max="13" width="9.140625" style="13" hidden="1" customWidth="1"/>
    <col min="14" max="16384" width="9.140625" style="13"/>
  </cols>
  <sheetData>
    <row r="1" spans="1:19" customFormat="1" ht="15">
      <c r="D1" s="28"/>
      <c r="E1" s="28"/>
      <c r="F1" s="28"/>
      <c r="G1" s="28"/>
      <c r="H1" s="28"/>
      <c r="I1" s="28"/>
      <c r="J1" s="28"/>
      <c r="K1" s="28"/>
      <c r="L1" s="1153" t="s">
        <v>454</v>
      </c>
      <c r="M1" s="1153"/>
      <c r="N1" s="1153"/>
      <c r="O1" s="35"/>
      <c r="P1" s="35"/>
    </row>
    <row r="2" spans="1:19" customFormat="1" ht="15.75">
      <c r="A2" s="1005" t="s">
        <v>0</v>
      </c>
      <c r="B2" s="1005"/>
      <c r="C2" s="1005"/>
      <c r="D2" s="1005"/>
      <c r="E2" s="1005"/>
      <c r="F2" s="1005"/>
      <c r="G2" s="1005"/>
      <c r="H2" s="1005"/>
      <c r="I2" s="1005"/>
      <c r="J2" s="1005"/>
      <c r="K2" s="1005"/>
      <c r="L2" s="1005"/>
      <c r="M2" s="37"/>
      <c r="N2" s="37"/>
      <c r="O2" s="37"/>
      <c r="P2" s="37"/>
    </row>
    <row r="3" spans="1:19" customFormat="1" ht="20.25">
      <c r="A3" s="1154" t="s">
        <v>899</v>
      </c>
      <c r="B3" s="1154"/>
      <c r="C3" s="1154"/>
      <c r="D3" s="1154"/>
      <c r="E3" s="1154"/>
      <c r="F3" s="1154"/>
      <c r="G3" s="1154"/>
      <c r="H3" s="1154"/>
      <c r="I3" s="1154"/>
      <c r="J3" s="1154"/>
      <c r="K3" s="1154"/>
      <c r="L3" s="1154"/>
      <c r="M3" s="36"/>
      <c r="N3" s="36"/>
      <c r="O3" s="36"/>
      <c r="P3" s="36"/>
    </row>
    <row r="4" spans="1:19" customFormat="1" ht="10.5" customHeight="1"/>
    <row r="5" spans="1:19" ht="19.5" customHeight="1">
      <c r="A5" s="1136" t="s">
        <v>933</v>
      </c>
      <c r="B5" s="1136"/>
      <c r="C5" s="1136"/>
      <c r="D5" s="1136"/>
      <c r="E5" s="1136"/>
      <c r="F5" s="1136"/>
      <c r="G5" s="1136"/>
      <c r="H5" s="1136"/>
      <c r="I5" s="1136"/>
      <c r="J5" s="1136"/>
      <c r="K5" s="1136"/>
      <c r="L5" s="1136"/>
    </row>
    <row r="6" spans="1:19">
      <c r="A6" s="19"/>
      <c r="B6" s="19"/>
      <c r="C6" s="19"/>
      <c r="D6" s="19"/>
      <c r="E6" s="19"/>
      <c r="F6" s="19"/>
      <c r="G6" s="19"/>
      <c r="H6" s="19"/>
      <c r="I6" s="19"/>
      <c r="J6" s="19"/>
      <c r="K6" s="19"/>
      <c r="L6" s="19"/>
    </row>
    <row r="7" spans="1:19">
      <c r="A7" s="28" t="s">
        <v>722</v>
      </c>
      <c r="B7" s="28"/>
      <c r="C7" s="223"/>
      <c r="F7" s="1151" t="s">
        <v>20</v>
      </c>
      <c r="G7" s="1151"/>
      <c r="H7" s="1151"/>
      <c r="I7" s="1151"/>
      <c r="J7" s="1151"/>
      <c r="K7" s="1151"/>
      <c r="L7" s="1151"/>
    </row>
    <row r="8" spans="1:19">
      <c r="A8" s="12"/>
      <c r="F8" s="14"/>
      <c r="G8" s="81"/>
      <c r="H8" s="81"/>
      <c r="I8" s="1152" t="s">
        <v>925</v>
      </c>
      <c r="J8" s="1152"/>
      <c r="K8" s="1152"/>
      <c r="L8" s="1152"/>
    </row>
    <row r="9" spans="1:19" s="12" customFormat="1">
      <c r="A9" s="985" t="s">
        <v>2</v>
      </c>
      <c r="B9" s="985" t="s">
        <v>3</v>
      </c>
      <c r="C9" s="989" t="s">
        <v>26</v>
      </c>
      <c r="D9" s="1031"/>
      <c r="E9" s="1031"/>
      <c r="F9" s="1031"/>
      <c r="G9" s="1031"/>
      <c r="H9" s="989" t="s">
        <v>27</v>
      </c>
      <c r="I9" s="1031"/>
      <c r="J9" s="1031"/>
      <c r="K9" s="1031"/>
      <c r="L9" s="1031"/>
      <c r="R9" s="23"/>
      <c r="S9" s="24"/>
    </row>
    <row r="10" spans="1:19" s="12" customFormat="1" ht="52.5" customHeight="1">
      <c r="A10" s="985"/>
      <c r="B10" s="985"/>
      <c r="C10" s="867" t="s">
        <v>926</v>
      </c>
      <c r="D10" s="867" t="s">
        <v>927</v>
      </c>
      <c r="E10" s="595" t="s">
        <v>806</v>
      </c>
      <c r="F10" s="337" t="s">
        <v>70</v>
      </c>
      <c r="G10" s="337" t="s">
        <v>386</v>
      </c>
      <c r="H10" s="867" t="s">
        <v>926</v>
      </c>
      <c r="I10" s="867" t="s">
        <v>927</v>
      </c>
      <c r="J10" s="595" t="s">
        <v>806</v>
      </c>
      <c r="K10" s="337" t="s">
        <v>70</v>
      </c>
      <c r="L10" s="337" t="s">
        <v>387</v>
      </c>
    </row>
    <row r="11" spans="1:19" s="12" customFormat="1">
      <c r="A11" s="337">
        <v>1</v>
      </c>
      <c r="B11" s="337">
        <v>2</v>
      </c>
      <c r="C11" s="337">
        <v>3</v>
      </c>
      <c r="D11" s="337">
        <v>4</v>
      </c>
      <c r="E11" s="337">
        <v>5</v>
      </c>
      <c r="F11" s="337">
        <v>6</v>
      </c>
      <c r="G11" s="337">
        <v>7</v>
      </c>
      <c r="H11" s="337">
        <v>8</v>
      </c>
      <c r="I11" s="337">
        <v>9</v>
      </c>
      <c r="J11" s="337">
        <v>10</v>
      </c>
      <c r="K11" s="337">
        <v>11</v>
      </c>
      <c r="L11" s="337">
        <v>12</v>
      </c>
    </row>
    <row r="12" spans="1:19" s="12" customFormat="1">
      <c r="A12" s="218">
        <v>1</v>
      </c>
      <c r="B12" s="118" t="s">
        <v>673</v>
      </c>
      <c r="C12" s="84">
        <v>0</v>
      </c>
      <c r="D12" s="84">
        <v>0</v>
      </c>
      <c r="E12" s="84">
        <v>0</v>
      </c>
      <c r="F12" s="84">
        <v>0</v>
      </c>
      <c r="G12" s="84">
        <v>0</v>
      </c>
      <c r="H12" s="84">
        <v>0</v>
      </c>
      <c r="I12" s="84">
        <v>0</v>
      </c>
      <c r="J12" s="84">
        <v>0</v>
      </c>
      <c r="K12" s="84">
        <v>0</v>
      </c>
      <c r="L12" s="84">
        <v>0</v>
      </c>
    </row>
    <row r="13" spans="1:19" s="12" customFormat="1">
      <c r="A13" s="218">
        <v>2</v>
      </c>
      <c r="B13" s="118" t="s">
        <v>674</v>
      </c>
      <c r="C13" s="84">
        <v>0</v>
      </c>
      <c r="D13" s="84">
        <v>0</v>
      </c>
      <c r="E13" s="84">
        <v>0</v>
      </c>
      <c r="F13" s="84">
        <v>0</v>
      </c>
      <c r="G13" s="84">
        <v>0</v>
      </c>
      <c r="H13" s="84">
        <v>0</v>
      </c>
      <c r="I13" s="84">
        <v>0</v>
      </c>
      <c r="J13" s="84">
        <v>0</v>
      </c>
      <c r="K13" s="84">
        <v>0</v>
      </c>
      <c r="L13" s="84">
        <v>0</v>
      </c>
    </row>
    <row r="14" spans="1:19" s="12" customFormat="1">
      <c r="A14" s="218">
        <v>3</v>
      </c>
      <c r="B14" s="118" t="s">
        <v>675</v>
      </c>
      <c r="C14" s="84">
        <v>0</v>
      </c>
      <c r="D14" s="84">
        <v>0</v>
      </c>
      <c r="E14" s="84">
        <v>0</v>
      </c>
      <c r="F14" s="84">
        <v>0</v>
      </c>
      <c r="G14" s="84">
        <v>0</v>
      </c>
      <c r="H14" s="84">
        <v>0</v>
      </c>
      <c r="I14" s="84">
        <v>0</v>
      </c>
      <c r="J14" s="84">
        <v>0</v>
      </c>
      <c r="K14" s="84">
        <v>0</v>
      </c>
      <c r="L14" s="84">
        <v>0</v>
      </c>
    </row>
    <row r="15" spans="1:19" s="12" customFormat="1">
      <c r="A15" s="218">
        <v>4</v>
      </c>
      <c r="B15" s="118" t="s">
        <v>676</v>
      </c>
      <c r="C15" s="84">
        <v>0</v>
      </c>
      <c r="D15" s="84">
        <v>0</v>
      </c>
      <c r="E15" s="84">
        <v>0</v>
      </c>
      <c r="F15" s="84">
        <v>0</v>
      </c>
      <c r="G15" s="84">
        <v>0</v>
      </c>
      <c r="H15" s="84">
        <v>0</v>
      </c>
      <c r="I15" s="84">
        <v>0</v>
      </c>
      <c r="J15" s="84">
        <v>0</v>
      </c>
      <c r="K15" s="84">
        <v>0</v>
      </c>
      <c r="L15" s="84">
        <v>0</v>
      </c>
    </row>
    <row r="16" spans="1:19" s="12" customFormat="1">
      <c r="A16" s="218">
        <v>5</v>
      </c>
      <c r="B16" s="118" t="s">
        <v>677</v>
      </c>
      <c r="C16" s="84">
        <v>0</v>
      </c>
      <c r="D16" s="84">
        <v>0</v>
      </c>
      <c r="E16" s="84">
        <v>0</v>
      </c>
      <c r="F16" s="84">
        <v>0</v>
      </c>
      <c r="G16" s="84">
        <v>0</v>
      </c>
      <c r="H16" s="84">
        <v>0</v>
      </c>
      <c r="I16" s="84">
        <v>0</v>
      </c>
      <c r="J16" s="84">
        <v>0</v>
      </c>
      <c r="K16" s="84">
        <v>0</v>
      </c>
      <c r="L16" s="84">
        <v>0</v>
      </c>
    </row>
    <row r="17" spans="1:12" s="12" customFormat="1">
      <c r="A17" s="218">
        <v>6</v>
      </c>
      <c r="B17" s="118" t="s">
        <v>678</v>
      </c>
      <c r="C17" s="84">
        <v>0</v>
      </c>
      <c r="D17" s="84">
        <v>0</v>
      </c>
      <c r="E17" s="84">
        <v>0</v>
      </c>
      <c r="F17" s="84">
        <v>0</v>
      </c>
      <c r="G17" s="84">
        <v>0</v>
      </c>
      <c r="H17" s="84">
        <v>0</v>
      </c>
      <c r="I17" s="84">
        <v>0</v>
      </c>
      <c r="J17" s="84">
        <v>0</v>
      </c>
      <c r="K17" s="84">
        <v>0</v>
      </c>
      <c r="L17" s="84">
        <v>0</v>
      </c>
    </row>
    <row r="18" spans="1:12" s="12" customFormat="1">
      <c r="A18" s="218">
        <v>7</v>
      </c>
      <c r="B18" s="118" t="s">
        <v>679</v>
      </c>
      <c r="C18" s="84">
        <v>0</v>
      </c>
      <c r="D18" s="84">
        <v>0</v>
      </c>
      <c r="E18" s="84">
        <v>0</v>
      </c>
      <c r="F18" s="84">
        <v>0</v>
      </c>
      <c r="G18" s="84">
        <v>0</v>
      </c>
      <c r="H18" s="84">
        <v>0</v>
      </c>
      <c r="I18" s="84">
        <v>0</v>
      </c>
      <c r="J18" s="84">
        <v>0</v>
      </c>
      <c r="K18" s="84">
        <v>0</v>
      </c>
      <c r="L18" s="84">
        <v>0</v>
      </c>
    </row>
    <row r="19" spans="1:12" s="12" customFormat="1">
      <c r="A19" s="218">
        <v>8</v>
      </c>
      <c r="B19" s="118" t="s">
        <v>680</v>
      </c>
      <c r="C19" s="84">
        <v>0</v>
      </c>
      <c r="D19" s="84">
        <v>0</v>
      </c>
      <c r="E19" s="84">
        <v>0</v>
      </c>
      <c r="F19" s="84">
        <v>0</v>
      </c>
      <c r="G19" s="84">
        <v>0</v>
      </c>
      <c r="H19" s="84">
        <v>0</v>
      </c>
      <c r="I19" s="84">
        <v>0</v>
      </c>
      <c r="J19" s="84">
        <v>0</v>
      </c>
      <c r="K19" s="84">
        <v>0</v>
      </c>
      <c r="L19" s="84">
        <v>0</v>
      </c>
    </row>
    <row r="20" spans="1:12" s="12" customFormat="1">
      <c r="A20" s="218">
        <v>9</v>
      </c>
      <c r="B20" s="118" t="s">
        <v>681</v>
      </c>
      <c r="C20" s="84">
        <v>0</v>
      </c>
      <c r="D20" s="84">
        <v>0</v>
      </c>
      <c r="E20" s="84">
        <v>0</v>
      </c>
      <c r="F20" s="84">
        <v>0</v>
      </c>
      <c r="G20" s="84">
        <v>0</v>
      </c>
      <c r="H20" s="84">
        <v>0</v>
      </c>
      <c r="I20" s="84">
        <v>0</v>
      </c>
      <c r="J20" s="84">
        <v>0</v>
      </c>
      <c r="K20" s="84">
        <v>0</v>
      </c>
      <c r="L20" s="84">
        <v>0</v>
      </c>
    </row>
    <row r="21" spans="1:12" s="12" customFormat="1">
      <c r="A21" s="218">
        <v>10</v>
      </c>
      <c r="B21" s="118" t="s">
        <v>682</v>
      </c>
      <c r="C21" s="84">
        <v>0</v>
      </c>
      <c r="D21" s="84">
        <v>0</v>
      </c>
      <c r="E21" s="84">
        <v>0</v>
      </c>
      <c r="F21" s="84">
        <v>0</v>
      </c>
      <c r="G21" s="84">
        <v>0</v>
      </c>
      <c r="H21" s="84">
        <v>0</v>
      </c>
      <c r="I21" s="84">
        <v>0</v>
      </c>
      <c r="J21" s="84">
        <v>0</v>
      </c>
      <c r="K21" s="84">
        <v>0</v>
      </c>
      <c r="L21" s="84">
        <v>0</v>
      </c>
    </row>
    <row r="22" spans="1:12" s="12" customFormat="1">
      <c r="A22" s="218">
        <v>11</v>
      </c>
      <c r="B22" s="118" t="s">
        <v>683</v>
      </c>
      <c r="C22" s="84">
        <v>0</v>
      </c>
      <c r="D22" s="84">
        <v>0</v>
      </c>
      <c r="E22" s="84">
        <v>0</v>
      </c>
      <c r="F22" s="84">
        <v>0</v>
      </c>
      <c r="G22" s="84">
        <v>0</v>
      </c>
      <c r="H22" s="84">
        <v>0</v>
      </c>
      <c r="I22" s="84">
        <v>0</v>
      </c>
      <c r="J22" s="84">
        <v>0</v>
      </c>
      <c r="K22" s="84">
        <v>0</v>
      </c>
      <c r="L22" s="84">
        <v>0</v>
      </c>
    </row>
    <row r="23" spans="1:12" s="12" customFormat="1">
      <c r="A23" s="218">
        <v>12</v>
      </c>
      <c r="B23" s="118" t="s">
        <v>684</v>
      </c>
      <c r="C23" s="84">
        <v>0</v>
      </c>
      <c r="D23" s="84">
        <v>0</v>
      </c>
      <c r="E23" s="84">
        <v>0</v>
      </c>
      <c r="F23" s="84">
        <v>0</v>
      </c>
      <c r="G23" s="84">
        <v>0</v>
      </c>
      <c r="H23" s="84">
        <v>0</v>
      </c>
      <c r="I23" s="84">
        <v>0</v>
      </c>
      <c r="J23" s="84">
        <v>0</v>
      </c>
      <c r="K23" s="84">
        <v>0</v>
      </c>
      <c r="L23" s="84">
        <v>0</v>
      </c>
    </row>
    <row r="24" spans="1:12" s="12" customFormat="1">
      <c r="A24" s="218">
        <v>13</v>
      </c>
      <c r="B24" s="118" t="s">
        <v>685</v>
      </c>
      <c r="C24" s="84">
        <v>0</v>
      </c>
      <c r="D24" s="84">
        <v>0</v>
      </c>
      <c r="E24" s="84">
        <v>0</v>
      </c>
      <c r="F24" s="84">
        <v>0</v>
      </c>
      <c r="G24" s="84">
        <v>0</v>
      </c>
      <c r="H24" s="84">
        <v>0</v>
      </c>
      <c r="I24" s="84">
        <v>0</v>
      </c>
      <c r="J24" s="84">
        <v>0</v>
      </c>
      <c r="K24" s="84">
        <v>0</v>
      </c>
      <c r="L24" s="84">
        <v>0</v>
      </c>
    </row>
    <row r="25" spans="1:12" s="12" customFormat="1">
      <c r="A25" s="218">
        <v>14</v>
      </c>
      <c r="B25" s="118" t="s">
        <v>686</v>
      </c>
      <c r="C25" s="84">
        <v>0</v>
      </c>
      <c r="D25" s="84">
        <v>0</v>
      </c>
      <c r="E25" s="84">
        <v>0</v>
      </c>
      <c r="F25" s="84">
        <v>0</v>
      </c>
      <c r="G25" s="84">
        <v>0</v>
      </c>
      <c r="H25" s="84">
        <v>0</v>
      </c>
      <c r="I25" s="84">
        <v>0</v>
      </c>
      <c r="J25" s="84">
        <v>0</v>
      </c>
      <c r="K25" s="84">
        <v>0</v>
      </c>
      <c r="L25" s="84">
        <v>0</v>
      </c>
    </row>
    <row r="26" spans="1:12" s="12" customFormat="1">
      <c r="A26" s="218">
        <v>15</v>
      </c>
      <c r="B26" s="118" t="s">
        <v>687</v>
      </c>
      <c r="C26" s="84">
        <v>0</v>
      </c>
      <c r="D26" s="84">
        <v>0</v>
      </c>
      <c r="E26" s="84">
        <v>0</v>
      </c>
      <c r="F26" s="84">
        <v>0</v>
      </c>
      <c r="G26" s="84">
        <v>0</v>
      </c>
      <c r="H26" s="84">
        <v>0</v>
      </c>
      <c r="I26" s="84">
        <v>0</v>
      </c>
      <c r="J26" s="84">
        <v>0</v>
      </c>
      <c r="K26" s="84">
        <v>0</v>
      </c>
      <c r="L26" s="84">
        <v>0</v>
      </c>
    </row>
    <row r="27" spans="1:12">
      <c r="A27" s="218">
        <v>16</v>
      </c>
      <c r="B27" s="226" t="s">
        <v>688</v>
      </c>
      <c r="C27" s="84">
        <v>0</v>
      </c>
      <c r="D27" s="84">
        <v>0</v>
      </c>
      <c r="E27" s="84">
        <v>0</v>
      </c>
      <c r="F27" s="84">
        <v>0</v>
      </c>
      <c r="G27" s="84">
        <v>0</v>
      </c>
      <c r="H27" s="84">
        <v>0</v>
      </c>
      <c r="I27" s="84">
        <v>0</v>
      </c>
      <c r="J27" s="84">
        <v>0</v>
      </c>
      <c r="K27" s="84">
        <v>0</v>
      </c>
      <c r="L27" s="84">
        <v>0</v>
      </c>
    </row>
    <row r="28" spans="1:12">
      <c r="A28" s="218">
        <v>17</v>
      </c>
      <c r="B28" s="226" t="s">
        <v>689</v>
      </c>
      <c r="C28" s="84">
        <v>0</v>
      </c>
      <c r="D28" s="84">
        <v>0</v>
      </c>
      <c r="E28" s="84">
        <v>0</v>
      </c>
      <c r="F28" s="84">
        <v>0</v>
      </c>
      <c r="G28" s="84">
        <v>0</v>
      </c>
      <c r="H28" s="84">
        <v>0</v>
      </c>
      <c r="I28" s="84">
        <v>0</v>
      </c>
      <c r="J28" s="84">
        <v>0</v>
      </c>
      <c r="K28" s="84">
        <v>0</v>
      </c>
      <c r="L28" s="84">
        <v>0</v>
      </c>
    </row>
    <row r="29" spans="1:12">
      <c r="A29" s="218">
        <v>18</v>
      </c>
      <c r="B29" s="226" t="s">
        <v>690</v>
      </c>
      <c r="C29" s="84">
        <v>0</v>
      </c>
      <c r="D29" s="84">
        <v>0</v>
      </c>
      <c r="E29" s="84">
        <v>0</v>
      </c>
      <c r="F29" s="84">
        <v>0</v>
      </c>
      <c r="G29" s="84">
        <v>0</v>
      </c>
      <c r="H29" s="84">
        <v>0</v>
      </c>
      <c r="I29" s="84">
        <v>0</v>
      </c>
      <c r="J29" s="84">
        <v>0</v>
      </c>
      <c r="K29" s="84">
        <v>0</v>
      </c>
      <c r="L29" s="84">
        <v>0</v>
      </c>
    </row>
    <row r="30" spans="1:12">
      <c r="A30" s="218">
        <v>19</v>
      </c>
      <c r="B30" s="226" t="s">
        <v>691</v>
      </c>
      <c r="C30" s="84">
        <v>0</v>
      </c>
      <c r="D30" s="84">
        <v>0</v>
      </c>
      <c r="E30" s="84">
        <v>0</v>
      </c>
      <c r="F30" s="84">
        <v>0</v>
      </c>
      <c r="G30" s="84">
        <v>0</v>
      </c>
      <c r="H30" s="84">
        <v>0</v>
      </c>
      <c r="I30" s="84">
        <v>0</v>
      </c>
      <c r="J30" s="84">
        <v>0</v>
      </c>
      <c r="K30" s="84">
        <v>0</v>
      </c>
      <c r="L30" s="84">
        <v>0</v>
      </c>
    </row>
    <row r="31" spans="1:12">
      <c r="A31" s="218">
        <v>20</v>
      </c>
      <c r="B31" s="226" t="s">
        <v>692</v>
      </c>
      <c r="C31" s="84">
        <v>0</v>
      </c>
      <c r="D31" s="84">
        <v>0</v>
      </c>
      <c r="E31" s="84">
        <v>0</v>
      </c>
      <c r="F31" s="84">
        <v>0</v>
      </c>
      <c r="G31" s="84">
        <v>0</v>
      </c>
      <c r="H31" s="84">
        <v>0</v>
      </c>
      <c r="I31" s="84">
        <v>0</v>
      </c>
      <c r="J31" s="84">
        <v>0</v>
      </c>
      <c r="K31" s="84">
        <v>0</v>
      </c>
      <c r="L31" s="84">
        <v>0</v>
      </c>
    </row>
    <row r="32" spans="1:12">
      <c r="A32" s="218">
        <v>21</v>
      </c>
      <c r="B32" s="226" t="s">
        <v>693</v>
      </c>
      <c r="C32" s="84">
        <v>0</v>
      </c>
      <c r="D32" s="84">
        <v>0</v>
      </c>
      <c r="E32" s="84">
        <v>0</v>
      </c>
      <c r="F32" s="84">
        <v>0</v>
      </c>
      <c r="G32" s="84">
        <v>0</v>
      </c>
      <c r="H32" s="84">
        <v>0</v>
      </c>
      <c r="I32" s="84">
        <v>0</v>
      </c>
      <c r="J32" s="84">
        <v>0</v>
      </c>
      <c r="K32" s="84">
        <v>0</v>
      </c>
      <c r="L32" s="84">
        <v>0</v>
      </c>
    </row>
    <row r="33" spans="1:12">
      <c r="A33" s="218">
        <v>22</v>
      </c>
      <c r="B33" s="226" t="s">
        <v>694</v>
      </c>
      <c r="C33" s="84">
        <v>0</v>
      </c>
      <c r="D33" s="84">
        <v>0</v>
      </c>
      <c r="E33" s="84">
        <v>0</v>
      </c>
      <c r="F33" s="84">
        <v>0</v>
      </c>
      <c r="G33" s="84">
        <v>0</v>
      </c>
      <c r="H33" s="84">
        <v>0</v>
      </c>
      <c r="I33" s="84">
        <v>0</v>
      </c>
      <c r="J33" s="84">
        <v>0</v>
      </c>
      <c r="K33" s="84">
        <v>0</v>
      </c>
      <c r="L33" s="84">
        <v>0</v>
      </c>
    </row>
    <row r="34" spans="1:12">
      <c r="A34" s="218">
        <v>23</v>
      </c>
      <c r="B34" s="226" t="s">
        <v>695</v>
      </c>
      <c r="C34" s="84">
        <v>0</v>
      </c>
      <c r="D34" s="84">
        <v>0</v>
      </c>
      <c r="E34" s="84">
        <v>0</v>
      </c>
      <c r="F34" s="84">
        <v>0</v>
      </c>
      <c r="G34" s="84">
        <v>0</v>
      </c>
      <c r="H34" s="84">
        <v>0</v>
      </c>
      <c r="I34" s="84">
        <v>0</v>
      </c>
      <c r="J34" s="84">
        <v>0</v>
      </c>
      <c r="K34" s="84">
        <v>0</v>
      </c>
      <c r="L34" s="84">
        <v>0</v>
      </c>
    </row>
    <row r="35" spans="1:12">
      <c r="A35" s="218">
        <v>24</v>
      </c>
      <c r="B35" s="226" t="s">
        <v>696</v>
      </c>
      <c r="C35" s="84">
        <v>0</v>
      </c>
      <c r="D35" s="84">
        <v>0</v>
      </c>
      <c r="E35" s="84">
        <v>0</v>
      </c>
      <c r="F35" s="84">
        <v>0</v>
      </c>
      <c r="G35" s="84">
        <v>0</v>
      </c>
      <c r="H35" s="84">
        <v>0</v>
      </c>
      <c r="I35" s="84">
        <v>0</v>
      </c>
      <c r="J35" s="84">
        <v>0</v>
      </c>
      <c r="K35" s="84">
        <v>0</v>
      </c>
      <c r="L35" s="84">
        <v>0</v>
      </c>
    </row>
    <row r="36" spans="1:12">
      <c r="A36" s="218">
        <v>25</v>
      </c>
      <c r="B36" s="226" t="s">
        <v>697</v>
      </c>
      <c r="C36" s="84">
        <v>0</v>
      </c>
      <c r="D36" s="84">
        <v>0</v>
      </c>
      <c r="E36" s="84">
        <v>0</v>
      </c>
      <c r="F36" s="84">
        <v>0</v>
      </c>
      <c r="G36" s="84">
        <v>0</v>
      </c>
      <c r="H36" s="84">
        <v>0</v>
      </c>
      <c r="I36" s="84">
        <v>0</v>
      </c>
      <c r="J36" s="84">
        <v>0</v>
      </c>
      <c r="K36" s="84">
        <v>0</v>
      </c>
      <c r="L36" s="84">
        <v>0</v>
      </c>
    </row>
    <row r="37" spans="1:12">
      <c r="A37" s="218">
        <v>26</v>
      </c>
      <c r="B37" s="226" t="s">
        <v>698</v>
      </c>
      <c r="C37" s="84">
        <v>0</v>
      </c>
      <c r="D37" s="84">
        <v>0</v>
      </c>
      <c r="E37" s="84">
        <v>0</v>
      </c>
      <c r="F37" s="84">
        <v>0</v>
      </c>
      <c r="G37" s="84">
        <v>0</v>
      </c>
      <c r="H37" s="84">
        <v>0</v>
      </c>
      <c r="I37" s="84">
        <v>0</v>
      </c>
      <c r="J37" s="84">
        <v>0</v>
      </c>
      <c r="K37" s="84">
        <v>0</v>
      </c>
      <c r="L37" s="84">
        <v>0</v>
      </c>
    </row>
    <row r="38" spans="1:12">
      <c r="A38" s="218">
        <v>27</v>
      </c>
      <c r="B38" s="226" t="s">
        <v>699</v>
      </c>
      <c r="C38" s="84">
        <v>0</v>
      </c>
      <c r="D38" s="84">
        <v>0</v>
      </c>
      <c r="E38" s="84">
        <v>0</v>
      </c>
      <c r="F38" s="84">
        <v>0</v>
      </c>
      <c r="G38" s="84">
        <v>0</v>
      </c>
      <c r="H38" s="84">
        <v>0</v>
      </c>
      <c r="I38" s="84">
        <v>0</v>
      </c>
      <c r="J38" s="84">
        <v>0</v>
      </c>
      <c r="K38" s="84">
        <v>0</v>
      </c>
      <c r="L38" s="84">
        <v>0</v>
      </c>
    </row>
    <row r="39" spans="1:12">
      <c r="A39" s="218">
        <v>28</v>
      </c>
      <c r="B39" s="226" t="s">
        <v>700</v>
      </c>
      <c r="C39" s="84">
        <v>0</v>
      </c>
      <c r="D39" s="84">
        <v>0</v>
      </c>
      <c r="E39" s="84">
        <v>0</v>
      </c>
      <c r="F39" s="84">
        <v>0</v>
      </c>
      <c r="G39" s="84">
        <v>0</v>
      </c>
      <c r="H39" s="84">
        <v>0</v>
      </c>
      <c r="I39" s="84">
        <v>0</v>
      </c>
      <c r="J39" s="84">
        <v>0</v>
      </c>
      <c r="K39" s="84">
        <v>0</v>
      </c>
      <c r="L39" s="84">
        <v>0</v>
      </c>
    </row>
    <row r="40" spans="1:12">
      <c r="A40" s="218">
        <v>29</v>
      </c>
      <c r="B40" s="226" t="s">
        <v>701</v>
      </c>
      <c r="C40" s="84">
        <v>0</v>
      </c>
      <c r="D40" s="84">
        <v>0</v>
      </c>
      <c r="E40" s="84">
        <v>0</v>
      </c>
      <c r="F40" s="84">
        <v>0</v>
      </c>
      <c r="G40" s="84">
        <v>0</v>
      </c>
      <c r="H40" s="84">
        <v>0</v>
      </c>
      <c r="I40" s="84">
        <v>0</v>
      </c>
      <c r="J40" s="84">
        <v>0</v>
      </c>
      <c r="K40" s="84">
        <v>0</v>
      </c>
      <c r="L40" s="84">
        <v>0</v>
      </c>
    </row>
    <row r="41" spans="1:12">
      <c r="A41" s="218">
        <v>30</v>
      </c>
      <c r="B41" s="226" t="s">
        <v>702</v>
      </c>
      <c r="C41" s="84">
        <v>0</v>
      </c>
      <c r="D41" s="84">
        <v>0</v>
      </c>
      <c r="E41" s="84">
        <v>0</v>
      </c>
      <c r="F41" s="84">
        <v>0</v>
      </c>
      <c r="G41" s="84">
        <v>0</v>
      </c>
      <c r="H41" s="84">
        <v>0</v>
      </c>
      <c r="I41" s="84">
        <v>0</v>
      </c>
      <c r="J41" s="84">
        <v>0</v>
      </c>
      <c r="K41" s="84">
        <v>0</v>
      </c>
      <c r="L41" s="84">
        <v>0</v>
      </c>
    </row>
    <row r="42" spans="1:12">
      <c r="A42" s="382"/>
      <c r="B42" s="359" t="s">
        <v>18</v>
      </c>
      <c r="C42" s="394">
        <f t="shared" ref="C42:L42" si="0">SUM(C12:C41)</f>
        <v>0</v>
      </c>
      <c r="D42" s="394">
        <f t="shared" si="0"/>
        <v>0</v>
      </c>
      <c r="E42" s="394">
        <f t="shared" si="0"/>
        <v>0</v>
      </c>
      <c r="F42" s="394">
        <f t="shared" si="0"/>
        <v>0</v>
      </c>
      <c r="G42" s="394">
        <f t="shared" si="0"/>
        <v>0</v>
      </c>
      <c r="H42" s="393">
        <f t="shared" si="0"/>
        <v>0</v>
      </c>
      <c r="I42" s="393">
        <f t="shared" si="0"/>
        <v>0</v>
      </c>
      <c r="J42" s="393">
        <f t="shared" si="0"/>
        <v>0</v>
      </c>
      <c r="K42" s="393">
        <f t="shared" si="0"/>
        <v>0</v>
      </c>
      <c r="L42" s="394">
        <f t="shared" si="0"/>
        <v>0</v>
      </c>
    </row>
    <row r="43" spans="1:12">
      <c r="A43" s="18" t="s">
        <v>385</v>
      </c>
      <c r="B43" s="18"/>
      <c r="C43" s="18"/>
      <c r="D43" s="18"/>
      <c r="E43" s="18"/>
      <c r="F43" s="18"/>
      <c r="G43" s="18"/>
      <c r="H43" s="18"/>
      <c r="I43" s="18"/>
      <c r="J43" s="18"/>
      <c r="K43" s="18"/>
      <c r="L43" s="18"/>
    </row>
    <row r="44" spans="1:12">
      <c r="A44" s="17" t="s">
        <v>384</v>
      </c>
      <c r="B44" s="18"/>
      <c r="C44" s="18"/>
      <c r="D44" s="18"/>
      <c r="E44" s="18"/>
      <c r="F44" s="18"/>
      <c r="G44" s="18"/>
      <c r="H44" s="18"/>
      <c r="I44" s="18"/>
      <c r="J44" s="18"/>
      <c r="K44" s="18"/>
      <c r="L44" s="18"/>
    </row>
    <row r="45" spans="1:12" ht="15.75" customHeight="1">
      <c r="A45" s="12"/>
      <c r="B45" s="12"/>
      <c r="C45" s="12"/>
      <c r="D45" s="12"/>
      <c r="E45" s="12"/>
      <c r="F45" s="12"/>
      <c r="G45" s="12"/>
      <c r="H45" s="12"/>
      <c r="I45" s="12"/>
      <c r="J45" s="12"/>
      <c r="K45" s="12"/>
      <c r="L45" s="12"/>
    </row>
    <row r="46" spans="1:12" ht="15.75" customHeight="1">
      <c r="A46" s="12"/>
      <c r="B46" s="12"/>
      <c r="C46" s="12"/>
      <c r="D46" s="12"/>
      <c r="E46" s="12"/>
      <c r="F46" s="12"/>
      <c r="G46" s="12"/>
      <c r="H46" s="12"/>
      <c r="I46" s="12"/>
      <c r="J46" s="12"/>
      <c r="K46" s="12"/>
      <c r="L46" s="12"/>
    </row>
    <row r="47" spans="1:12" ht="14.25" customHeight="1">
      <c r="A47" s="955" t="s">
        <v>12</v>
      </c>
      <c r="B47" s="955"/>
      <c r="C47" s="955"/>
      <c r="D47" s="955"/>
      <c r="E47" s="955"/>
      <c r="F47" s="955"/>
      <c r="G47" s="955"/>
      <c r="H47" s="955"/>
      <c r="I47" s="955"/>
      <c r="J47" s="955"/>
      <c r="K47" s="955"/>
      <c r="L47" s="955"/>
    </row>
    <row r="48" spans="1:12">
      <c r="A48" s="955" t="s">
        <v>13</v>
      </c>
      <c r="B48" s="955"/>
      <c r="C48" s="955"/>
      <c r="D48" s="955"/>
      <c r="E48" s="955"/>
      <c r="F48" s="955"/>
      <c r="G48" s="955"/>
      <c r="H48" s="955"/>
      <c r="I48" s="955"/>
      <c r="J48" s="955"/>
      <c r="K48" s="955"/>
      <c r="L48" s="955"/>
    </row>
    <row r="49" spans="1:13">
      <c r="A49" s="955" t="s">
        <v>19</v>
      </c>
      <c r="B49" s="955"/>
      <c r="C49" s="955"/>
      <c r="D49" s="955"/>
      <c r="E49" s="955"/>
      <c r="F49" s="955"/>
      <c r="G49" s="955"/>
      <c r="H49" s="955"/>
      <c r="I49" s="955"/>
      <c r="J49" s="955"/>
      <c r="K49" s="955"/>
      <c r="L49" s="955"/>
    </row>
    <row r="50" spans="1:13">
      <c r="A50" s="12" t="s">
        <v>22</v>
      </c>
      <c r="B50" s="12"/>
      <c r="C50" s="12"/>
      <c r="D50" s="12"/>
      <c r="E50" s="12"/>
      <c r="F50" s="12"/>
      <c r="J50" s="942" t="s">
        <v>82</v>
      </c>
      <c r="K50" s="942"/>
      <c r="L50" s="942"/>
      <c r="M50" s="942"/>
    </row>
    <row r="51" spans="1:13">
      <c r="A51" s="12"/>
    </row>
    <row r="52" spans="1:13">
      <c r="A52" s="1137"/>
      <c r="B52" s="1137"/>
      <c r="C52" s="1137"/>
      <c r="D52" s="1137"/>
      <c r="E52" s="1137"/>
      <c r="F52" s="1137"/>
      <c r="G52" s="1137"/>
      <c r="H52" s="1137"/>
      <c r="I52" s="1137"/>
      <c r="J52" s="1137"/>
      <c r="K52" s="1137"/>
      <c r="L52" s="1137"/>
    </row>
  </sheetData>
  <mergeCells count="15">
    <mergeCell ref="A48:L48"/>
    <mergeCell ref="A49:L49"/>
    <mergeCell ref="J50:M50"/>
    <mergeCell ref="A52:L52"/>
    <mergeCell ref="I8:L8"/>
    <mergeCell ref="A9:A10"/>
    <mergeCell ref="B9:B10"/>
    <mergeCell ref="C9:G9"/>
    <mergeCell ref="H9:L9"/>
    <mergeCell ref="A47:L47"/>
    <mergeCell ref="L1:N1"/>
    <mergeCell ref="A2:L2"/>
    <mergeCell ref="A3:L3"/>
    <mergeCell ref="A5:L5"/>
    <mergeCell ref="F7:L7"/>
  </mergeCells>
  <printOptions horizontalCentered="1"/>
  <pageMargins left="0.70866141732283472" right="0.70866141732283472" top="0.23622047244094491" bottom="0" header="0.31496062992125984" footer="0.31496062992125984"/>
  <pageSetup paperSize="9" scale="82" orientation="landscape" r:id="rId1"/>
  <rowBreaks count="1" manualBreakCount="1">
    <brk id="51" max="16383" man="1"/>
  </rowBreaks>
  <drawing r:id="rId2"/>
</worksheet>
</file>

<file path=xl/worksheets/sheet23.xml><?xml version="1.0" encoding="utf-8"?>
<worksheet xmlns="http://schemas.openxmlformats.org/spreadsheetml/2006/main" xmlns:r="http://schemas.openxmlformats.org/officeDocument/2006/relationships">
  <sheetPr>
    <tabColor rgb="FF00B050"/>
    <pageSetUpPr fitToPage="1"/>
  </sheetPr>
  <dimension ref="A1:Q58"/>
  <sheetViews>
    <sheetView topLeftCell="A22" zoomScaleSheetLayoutView="90" workbookViewId="0">
      <selection activeCell="G7" sqref="G7"/>
    </sheetView>
  </sheetViews>
  <sheetFormatPr defaultColWidth="9.140625" defaultRowHeight="12.75"/>
  <cols>
    <col min="1" max="1" width="7.42578125" style="13" customWidth="1"/>
    <col min="2" max="2" width="17.140625" style="13" customWidth="1"/>
    <col min="3" max="3" width="9.140625" style="13" customWidth="1"/>
    <col min="4" max="4" width="10.140625" style="13" customWidth="1"/>
    <col min="5" max="5" width="9" style="13" customWidth="1"/>
    <col min="6" max="6" width="8.140625" style="13" customWidth="1"/>
    <col min="7" max="7" width="7.85546875" style="13" customWidth="1"/>
    <col min="8" max="8" width="8.140625" style="13" customWidth="1"/>
    <col min="9" max="9" width="9.28515625" style="13" customWidth="1"/>
    <col min="10" max="10" width="9.7109375" style="13" customWidth="1"/>
    <col min="11" max="11" width="9.5703125" style="13" customWidth="1"/>
    <col min="12" max="12" width="9.140625" style="13" customWidth="1"/>
    <col min="13" max="13" width="9.42578125" style="13" customWidth="1"/>
    <col min="14" max="14" width="9.28515625" style="13" customWidth="1"/>
    <col min="15" max="15" width="13.7109375" style="13" customWidth="1"/>
    <col min="16" max="16" width="11.85546875" style="13" customWidth="1"/>
    <col min="17" max="17" width="12.7109375" style="13" customWidth="1"/>
    <col min="18" max="16384" width="9.140625" style="13"/>
  </cols>
  <sheetData>
    <row r="1" spans="1:17" customFormat="1" ht="15">
      <c r="H1" s="28"/>
      <c r="I1" s="28"/>
      <c r="J1" s="28"/>
      <c r="K1" s="28"/>
      <c r="L1" s="28"/>
      <c r="M1" s="28"/>
      <c r="N1" s="28"/>
      <c r="O1" s="28"/>
      <c r="P1" s="1132" t="s">
        <v>64</v>
      </c>
      <c r="Q1" s="1132"/>
    </row>
    <row r="2" spans="1:17" customFormat="1" ht="15.75">
      <c r="A2" s="1005" t="s">
        <v>0</v>
      </c>
      <c r="B2" s="1005"/>
      <c r="C2" s="1005"/>
      <c r="D2" s="1005"/>
      <c r="E2" s="1005"/>
      <c r="F2" s="1005"/>
      <c r="G2" s="1005"/>
      <c r="H2" s="1005"/>
      <c r="I2" s="1005"/>
      <c r="J2" s="1005"/>
      <c r="K2" s="1005"/>
      <c r="L2" s="1005"/>
      <c r="M2" s="1005"/>
      <c r="N2" s="1005"/>
      <c r="O2" s="1005"/>
      <c r="P2" s="1005"/>
      <c r="Q2" s="1005"/>
    </row>
    <row r="3" spans="1:17" customFormat="1" ht="20.25">
      <c r="A3" s="1006" t="s">
        <v>899</v>
      </c>
      <c r="B3" s="1006"/>
      <c r="C3" s="1006"/>
      <c r="D3" s="1006"/>
      <c r="E3" s="1006"/>
      <c r="F3" s="1006"/>
      <c r="G3" s="1006"/>
      <c r="H3" s="1006"/>
      <c r="I3" s="1006"/>
      <c r="J3" s="1006"/>
      <c r="K3" s="1006"/>
      <c r="L3" s="1006"/>
      <c r="M3" s="1006"/>
      <c r="N3" s="1006"/>
      <c r="O3" s="1006"/>
      <c r="P3" s="1006"/>
      <c r="Q3" s="1006"/>
    </row>
    <row r="4" spans="1:17">
      <c r="A4" s="21"/>
      <c r="B4" s="21"/>
      <c r="C4" s="21"/>
      <c r="D4" s="21"/>
      <c r="E4" s="20"/>
      <c r="F4" s="20"/>
      <c r="G4" s="20"/>
      <c r="H4" s="20"/>
      <c r="I4" s="20"/>
      <c r="J4" s="20"/>
      <c r="K4" s="20"/>
      <c r="L4" s="20"/>
      <c r="M4" s="20"/>
      <c r="N4" s="21"/>
      <c r="O4" s="21"/>
      <c r="P4" s="20"/>
      <c r="Q4" s="18"/>
    </row>
    <row r="5" spans="1:17" ht="18" customHeight="1">
      <c r="A5" s="1136" t="s">
        <v>936</v>
      </c>
      <c r="B5" s="1136"/>
      <c r="C5" s="1136"/>
      <c r="D5" s="1136"/>
      <c r="E5" s="1136"/>
      <c r="F5" s="1136"/>
      <c r="G5" s="1136"/>
      <c r="H5" s="1136"/>
      <c r="I5" s="1136"/>
      <c r="J5" s="1136"/>
      <c r="K5" s="1136"/>
      <c r="L5" s="1136"/>
      <c r="M5" s="1136"/>
      <c r="N5" s="1136"/>
      <c r="O5" s="1136"/>
      <c r="P5" s="1136"/>
      <c r="Q5" s="1136"/>
    </row>
    <row r="6" spans="1:17" ht="9.75" customHeight="1"/>
    <row r="7" spans="1:17" ht="0.75" customHeight="1"/>
    <row r="8" spans="1:17">
      <c r="A8" s="942" t="s">
        <v>722</v>
      </c>
      <c r="B8" s="942"/>
      <c r="Q8" s="26" t="s">
        <v>24</v>
      </c>
    </row>
    <row r="9" spans="1:17" ht="15.75">
      <c r="A9" s="11"/>
      <c r="N9" s="1152" t="s">
        <v>925</v>
      </c>
      <c r="O9" s="1152"/>
      <c r="P9" s="1152"/>
      <c r="Q9" s="1152"/>
    </row>
    <row r="10" spans="1:17" ht="28.5" customHeight="1">
      <c r="A10" s="1133" t="s">
        <v>2</v>
      </c>
      <c r="B10" s="1133" t="s">
        <v>3</v>
      </c>
      <c r="C10" s="985" t="s">
        <v>934</v>
      </c>
      <c r="D10" s="985"/>
      <c r="E10" s="985"/>
      <c r="F10" s="985" t="s">
        <v>935</v>
      </c>
      <c r="G10" s="985"/>
      <c r="H10" s="985"/>
      <c r="I10" s="1036" t="s">
        <v>810</v>
      </c>
      <c r="J10" s="1037"/>
      <c r="K10" s="1165"/>
      <c r="L10" s="1036" t="s">
        <v>92</v>
      </c>
      <c r="M10" s="1037"/>
      <c r="N10" s="1165"/>
      <c r="O10" s="989" t="s">
        <v>937</v>
      </c>
      <c r="P10" s="1031"/>
      <c r="Q10" s="990"/>
    </row>
    <row r="11" spans="1:17" ht="28.5" customHeight="1">
      <c r="A11" s="1134"/>
      <c r="B11" s="1134"/>
      <c r="C11" s="337" t="s">
        <v>112</v>
      </c>
      <c r="D11" s="337" t="s">
        <v>388</v>
      </c>
      <c r="E11" s="406" t="s">
        <v>18</v>
      </c>
      <c r="F11" s="337" t="s">
        <v>112</v>
      </c>
      <c r="G11" s="337" t="s">
        <v>389</v>
      </c>
      <c r="H11" s="406" t="s">
        <v>18</v>
      </c>
      <c r="I11" s="337" t="s">
        <v>112</v>
      </c>
      <c r="J11" s="337" t="s">
        <v>389</v>
      </c>
      <c r="K11" s="406" t="s">
        <v>18</v>
      </c>
      <c r="L11" s="337" t="s">
        <v>112</v>
      </c>
      <c r="M11" s="337" t="s">
        <v>389</v>
      </c>
      <c r="N11" s="406" t="s">
        <v>18</v>
      </c>
      <c r="O11" s="337" t="s">
        <v>243</v>
      </c>
      <c r="P11" s="337" t="s">
        <v>390</v>
      </c>
      <c r="Q11" s="337" t="s">
        <v>113</v>
      </c>
    </row>
    <row r="12" spans="1:17" s="56" customFormat="1">
      <c r="A12" s="407">
        <v>1</v>
      </c>
      <c r="B12" s="407">
        <v>2</v>
      </c>
      <c r="C12" s="407">
        <v>3</v>
      </c>
      <c r="D12" s="407">
        <v>4</v>
      </c>
      <c r="E12" s="407">
        <v>5</v>
      </c>
      <c r="F12" s="407">
        <v>6</v>
      </c>
      <c r="G12" s="407">
        <v>7</v>
      </c>
      <c r="H12" s="407">
        <v>8</v>
      </c>
      <c r="I12" s="407">
        <v>9</v>
      </c>
      <c r="J12" s="407">
        <v>10</v>
      </c>
      <c r="K12" s="407">
        <v>11</v>
      </c>
      <c r="L12" s="407">
        <v>12</v>
      </c>
      <c r="M12" s="407">
        <v>13</v>
      </c>
      <c r="N12" s="407">
        <v>14</v>
      </c>
      <c r="O12" s="407">
        <v>15</v>
      </c>
      <c r="P12" s="407">
        <v>16</v>
      </c>
      <c r="Q12" s="407">
        <v>17</v>
      </c>
    </row>
    <row r="13" spans="1:17" s="56" customFormat="1">
      <c r="A13" s="218">
        <v>1</v>
      </c>
      <c r="B13" s="118" t="s">
        <v>673</v>
      </c>
      <c r="C13" s="260">
        <v>475.03334079999996</v>
      </c>
      <c r="D13" s="260">
        <v>395.56679680000008</v>
      </c>
      <c r="E13" s="260">
        <f>C13+D13</f>
        <v>870.60013760000004</v>
      </c>
      <c r="F13" s="260">
        <v>28.928478838627253</v>
      </c>
      <c r="G13" s="260">
        <v>32.775478137833268</v>
      </c>
      <c r="H13" s="260">
        <f>G13+F13</f>
        <v>61.703956976460518</v>
      </c>
      <c r="I13" s="260">
        <v>444.69433536620045</v>
      </c>
      <c r="J13" s="260">
        <v>380.7370073676326</v>
      </c>
      <c r="K13" s="260">
        <f>I13+J13</f>
        <v>825.43134273383305</v>
      </c>
      <c r="L13" s="260">
        <v>285.46639749999997</v>
      </c>
      <c r="M13" s="260">
        <v>237.9759574</v>
      </c>
      <c r="N13" s="260">
        <f>L13+M13</f>
        <v>523.44235489999994</v>
      </c>
      <c r="O13" s="260">
        <f>(F13+I13)-L13</f>
        <v>188.15641670482773</v>
      </c>
      <c r="P13" s="260">
        <f>(G13+J13)-M13</f>
        <v>175.53652810546586</v>
      </c>
      <c r="Q13" s="260">
        <f>(H13+K13)-N13</f>
        <v>363.69294481029362</v>
      </c>
    </row>
    <row r="14" spans="1:17" s="56" customFormat="1">
      <c r="A14" s="218">
        <v>2</v>
      </c>
      <c r="B14" s="118" t="s">
        <v>674</v>
      </c>
      <c r="C14" s="260">
        <v>1042.8771691999998</v>
      </c>
      <c r="D14" s="260">
        <v>868.41816320000009</v>
      </c>
      <c r="E14" s="260">
        <f t="shared" ref="E14:E42" si="0">C14+D14</f>
        <v>1911.2953324</v>
      </c>
      <c r="F14" s="260">
        <v>290.60939891915945</v>
      </c>
      <c r="G14" s="260">
        <v>327.91047036964119</v>
      </c>
      <c r="H14" s="260">
        <f t="shared" ref="H14:H42" si="1">G14+F14</f>
        <v>618.51986928880069</v>
      </c>
      <c r="I14" s="260">
        <v>749.15071848409889</v>
      </c>
      <c r="J14" s="260">
        <v>639.96396457135688</v>
      </c>
      <c r="K14" s="260">
        <f t="shared" ref="K14:K43" si="2">I14+J14</f>
        <v>1389.1146830554558</v>
      </c>
      <c r="L14" s="260">
        <v>539.81073919999994</v>
      </c>
      <c r="M14" s="260">
        <v>450.0059546</v>
      </c>
      <c r="N14" s="260">
        <f t="shared" ref="N14:N42" si="3">L14+M14</f>
        <v>989.81669379999994</v>
      </c>
      <c r="O14" s="260">
        <f t="shared" ref="O14:O42" si="4">(F14+I14)-L14</f>
        <v>499.94937820325845</v>
      </c>
      <c r="P14" s="260">
        <f t="shared" ref="P14:P42" si="5">(G14+J14)-M14</f>
        <v>517.86848034099808</v>
      </c>
      <c r="Q14" s="260">
        <f t="shared" ref="Q14:Q42" si="6">(H14+K14)-N14</f>
        <v>1017.8178585442565</v>
      </c>
    </row>
    <row r="15" spans="1:17" s="56" customFormat="1">
      <c r="A15" s="218">
        <v>3</v>
      </c>
      <c r="B15" s="118" t="s">
        <v>675</v>
      </c>
      <c r="C15" s="260">
        <v>516.963931</v>
      </c>
      <c r="D15" s="260">
        <v>430.48297600000001</v>
      </c>
      <c r="E15" s="260">
        <f t="shared" si="0"/>
        <v>947.44690700000001</v>
      </c>
      <c r="F15" s="260">
        <v>33.968591434160096</v>
      </c>
      <c r="G15" s="260">
        <v>26.598812956270226</v>
      </c>
      <c r="H15" s="260">
        <f t="shared" si="1"/>
        <v>60.567404390430326</v>
      </c>
      <c r="I15" s="260">
        <v>486.29238976784944</v>
      </c>
      <c r="J15" s="260">
        <v>416.36717517206853</v>
      </c>
      <c r="K15" s="260">
        <f t="shared" si="2"/>
        <v>902.65956493991803</v>
      </c>
      <c r="L15" s="260">
        <v>277.37527089999998</v>
      </c>
      <c r="M15" s="260">
        <v>231.24640749999998</v>
      </c>
      <c r="N15" s="260">
        <f t="shared" si="3"/>
        <v>508.62167839999995</v>
      </c>
      <c r="O15" s="260">
        <f t="shared" si="4"/>
        <v>242.88571030200961</v>
      </c>
      <c r="P15" s="260">
        <f t="shared" si="5"/>
        <v>211.7195806283388</v>
      </c>
      <c r="Q15" s="260">
        <f t="shared" si="6"/>
        <v>454.60529093034836</v>
      </c>
    </row>
    <row r="16" spans="1:17" s="56" customFormat="1">
      <c r="A16" s="218">
        <v>4</v>
      </c>
      <c r="B16" s="118" t="s">
        <v>676</v>
      </c>
      <c r="C16" s="260">
        <v>643.80364489999999</v>
      </c>
      <c r="D16" s="260">
        <v>536.10415040000009</v>
      </c>
      <c r="E16" s="260">
        <f t="shared" si="0"/>
        <v>1179.9077953000001</v>
      </c>
      <c r="F16" s="260">
        <v>121.74007121652936</v>
      </c>
      <c r="G16" s="260">
        <v>137.92946591740886</v>
      </c>
      <c r="H16" s="260">
        <f t="shared" si="1"/>
        <v>259.66953713393821</v>
      </c>
      <c r="I16" s="260">
        <v>519.9455174247405</v>
      </c>
      <c r="J16" s="260">
        <v>444.64017508988968</v>
      </c>
      <c r="K16" s="260">
        <f t="shared" si="2"/>
        <v>964.58569251463018</v>
      </c>
      <c r="L16" s="260">
        <v>351.23298999999997</v>
      </c>
      <c r="M16" s="260">
        <v>292.76838550000002</v>
      </c>
      <c r="N16" s="260">
        <f t="shared" si="3"/>
        <v>644.00137549999999</v>
      </c>
      <c r="O16" s="260">
        <f t="shared" si="4"/>
        <v>290.4525986412699</v>
      </c>
      <c r="P16" s="260">
        <f t="shared" si="5"/>
        <v>289.80125550729849</v>
      </c>
      <c r="Q16" s="260">
        <f t="shared" si="6"/>
        <v>580.25385414856828</v>
      </c>
    </row>
    <row r="17" spans="1:17" s="56" customFormat="1">
      <c r="A17" s="218">
        <v>5</v>
      </c>
      <c r="B17" s="118" t="s">
        <v>677</v>
      </c>
      <c r="C17" s="260">
        <v>760.16392580000002</v>
      </c>
      <c r="D17" s="260">
        <v>632.99895680000009</v>
      </c>
      <c r="E17" s="260">
        <f t="shared" si="0"/>
        <v>1393.1628826000001</v>
      </c>
      <c r="F17" s="260">
        <v>125.42752171064805</v>
      </c>
      <c r="G17" s="260">
        <v>142.10728749412928</v>
      </c>
      <c r="H17" s="260">
        <f t="shared" si="1"/>
        <v>267.53480920477733</v>
      </c>
      <c r="I17" s="260">
        <v>632.28133362984988</v>
      </c>
      <c r="J17" s="260">
        <v>540.84112451167061</v>
      </c>
      <c r="K17" s="260">
        <f t="shared" si="2"/>
        <v>1173.1224581415204</v>
      </c>
      <c r="L17" s="260">
        <v>421.29369180000003</v>
      </c>
      <c r="M17" s="260">
        <v>351.1832928</v>
      </c>
      <c r="N17" s="260">
        <f t="shared" si="3"/>
        <v>772.47698460000004</v>
      </c>
      <c r="O17" s="260">
        <f t="shared" si="4"/>
        <v>336.41516354049793</v>
      </c>
      <c r="P17" s="260">
        <f t="shared" si="5"/>
        <v>331.76511920579992</v>
      </c>
      <c r="Q17" s="260">
        <f t="shared" si="6"/>
        <v>668.18028274629762</v>
      </c>
    </row>
    <row r="18" spans="1:17" s="56" customFormat="1">
      <c r="A18" s="218">
        <v>6</v>
      </c>
      <c r="B18" s="118" t="s">
        <v>678</v>
      </c>
      <c r="C18" s="260">
        <v>219.2387391</v>
      </c>
      <c r="D18" s="260">
        <v>182.56311360000004</v>
      </c>
      <c r="E18" s="260">
        <f t="shared" si="0"/>
        <v>401.80185270000004</v>
      </c>
      <c r="F18" s="260">
        <v>57.937777932155598</v>
      </c>
      <c r="G18" s="260">
        <v>58.25996934670237</v>
      </c>
      <c r="H18" s="260">
        <f t="shared" si="1"/>
        <v>116.19774727885797</v>
      </c>
      <c r="I18" s="260">
        <v>163.54334467775402</v>
      </c>
      <c r="J18" s="260">
        <v>139.75739955589694</v>
      </c>
      <c r="K18" s="514">
        <f t="shared" si="2"/>
        <v>303.30074423365096</v>
      </c>
      <c r="L18" s="514">
        <v>109.07794250000001</v>
      </c>
      <c r="M18" s="514">
        <v>90.918398300000007</v>
      </c>
      <c r="N18" s="514">
        <f t="shared" si="3"/>
        <v>199.99634080000001</v>
      </c>
      <c r="O18" s="514">
        <f t="shared" si="4"/>
        <v>112.40318010990961</v>
      </c>
      <c r="P18" s="260">
        <f t="shared" si="5"/>
        <v>107.09897060259931</v>
      </c>
      <c r="Q18" s="260">
        <f t="shared" si="6"/>
        <v>219.50215071250895</v>
      </c>
    </row>
    <row r="19" spans="1:17" s="56" customFormat="1">
      <c r="A19" s="218">
        <v>7</v>
      </c>
      <c r="B19" s="118" t="s">
        <v>679</v>
      </c>
      <c r="C19" s="260">
        <v>633.34992829999987</v>
      </c>
      <c r="D19" s="260">
        <v>527.39919680000003</v>
      </c>
      <c r="E19" s="260">
        <f t="shared" si="0"/>
        <v>1160.7491250999999</v>
      </c>
      <c r="F19" s="260">
        <v>64.058573941054675</v>
      </c>
      <c r="G19" s="260">
        <v>72.577291956599566</v>
      </c>
      <c r="H19" s="260">
        <f t="shared" si="1"/>
        <v>136.63586589765424</v>
      </c>
      <c r="I19" s="260">
        <v>567.34699926065889</v>
      </c>
      <c r="J19" s="260">
        <v>485.58719300064183</v>
      </c>
      <c r="K19" s="514">
        <f t="shared" si="2"/>
        <v>1052.9341922613007</v>
      </c>
      <c r="L19" s="514">
        <v>305.86047069999995</v>
      </c>
      <c r="M19" s="514">
        <v>254.97489940000003</v>
      </c>
      <c r="N19" s="514">
        <f t="shared" si="3"/>
        <v>560.83537009999998</v>
      </c>
      <c r="O19" s="514">
        <f t="shared" si="4"/>
        <v>325.54510250171359</v>
      </c>
      <c r="P19" s="260">
        <f t="shared" si="5"/>
        <v>303.18958555724134</v>
      </c>
      <c r="Q19" s="260">
        <f t="shared" si="6"/>
        <v>628.73468805895493</v>
      </c>
    </row>
    <row r="20" spans="1:17" s="56" customFormat="1">
      <c r="A20" s="218">
        <v>8</v>
      </c>
      <c r="B20" s="118" t="s">
        <v>680</v>
      </c>
      <c r="C20" s="260">
        <v>131.50724049999999</v>
      </c>
      <c r="D20" s="260">
        <v>109.50788800000001</v>
      </c>
      <c r="E20" s="260">
        <f t="shared" si="0"/>
        <v>241.0151285</v>
      </c>
      <c r="F20" s="260">
        <v>49.165591455835056</v>
      </c>
      <c r="G20" s="260">
        <v>43.59428009550674</v>
      </c>
      <c r="H20" s="260">
        <f t="shared" si="1"/>
        <v>92.759871551341803</v>
      </c>
      <c r="I20" s="260">
        <v>86.777093378733696</v>
      </c>
      <c r="J20" s="260">
        <v>74.06594472292096</v>
      </c>
      <c r="K20" s="514">
        <f t="shared" si="2"/>
        <v>160.84303810165466</v>
      </c>
      <c r="L20" s="514">
        <v>75.436115200000003</v>
      </c>
      <c r="M20" s="514">
        <v>62.883581200000009</v>
      </c>
      <c r="N20" s="514">
        <f t="shared" si="3"/>
        <v>138.3196964</v>
      </c>
      <c r="O20" s="514">
        <f t="shared" si="4"/>
        <v>60.506569634568748</v>
      </c>
      <c r="P20" s="260">
        <f t="shared" si="5"/>
        <v>54.776643618427698</v>
      </c>
      <c r="Q20" s="260">
        <f t="shared" si="6"/>
        <v>115.28321325299646</v>
      </c>
    </row>
    <row r="21" spans="1:17" s="56" customFormat="1">
      <c r="A21" s="218">
        <v>9</v>
      </c>
      <c r="B21" s="118" t="s">
        <v>681</v>
      </c>
      <c r="C21" s="260">
        <v>450.30059310000001</v>
      </c>
      <c r="D21" s="260">
        <v>374.97149760000008</v>
      </c>
      <c r="E21" s="260">
        <f t="shared" si="0"/>
        <v>825.27209070000004</v>
      </c>
      <c r="F21" s="260">
        <v>78.550578688400378</v>
      </c>
      <c r="G21" s="260">
        <v>88.996489418869373</v>
      </c>
      <c r="H21" s="260">
        <f t="shared" si="1"/>
        <v>167.54706810726975</v>
      </c>
      <c r="I21" s="260">
        <v>370.28507620168148</v>
      </c>
      <c r="J21" s="260">
        <v>316.70418569488282</v>
      </c>
      <c r="K21" s="514">
        <f t="shared" si="2"/>
        <v>686.98926189656436</v>
      </c>
      <c r="L21" s="514">
        <v>247.19735740000002</v>
      </c>
      <c r="M21" s="514">
        <v>206.06988940000002</v>
      </c>
      <c r="N21" s="514">
        <f t="shared" si="3"/>
        <v>453.26724680000007</v>
      </c>
      <c r="O21" s="514">
        <f t="shared" si="4"/>
        <v>201.63829749008184</v>
      </c>
      <c r="P21" s="260">
        <f t="shared" si="5"/>
        <v>199.63078571375218</v>
      </c>
      <c r="Q21" s="260">
        <f t="shared" si="6"/>
        <v>401.26908320383404</v>
      </c>
    </row>
    <row r="22" spans="1:17" s="56" customFormat="1">
      <c r="A22" s="218">
        <v>10</v>
      </c>
      <c r="B22" s="118" t="s">
        <v>682</v>
      </c>
      <c r="C22" s="260">
        <v>340.56228519999996</v>
      </c>
      <c r="D22" s="260">
        <v>283.59089920000002</v>
      </c>
      <c r="E22" s="260">
        <f t="shared" si="0"/>
        <v>624.15318439999999</v>
      </c>
      <c r="F22" s="260">
        <v>74.912110471298291</v>
      </c>
      <c r="G22" s="260">
        <v>82.858202141384353</v>
      </c>
      <c r="H22" s="260">
        <f t="shared" si="1"/>
        <v>157.77031261268263</v>
      </c>
      <c r="I22" s="260">
        <v>265.32401218744138</v>
      </c>
      <c r="J22" s="260">
        <v>226.82479657069388</v>
      </c>
      <c r="K22" s="514">
        <f t="shared" si="2"/>
        <v>492.14880875813526</v>
      </c>
      <c r="L22" s="514">
        <v>193.95380209999999</v>
      </c>
      <c r="M22" s="514">
        <v>161.67901250000003</v>
      </c>
      <c r="N22" s="514">
        <f t="shared" si="3"/>
        <v>355.63281460000002</v>
      </c>
      <c r="O22" s="514">
        <f t="shared" si="4"/>
        <v>146.28232055873966</v>
      </c>
      <c r="P22" s="260">
        <f t="shared" si="5"/>
        <v>148.00398621207822</v>
      </c>
      <c r="Q22" s="260">
        <f t="shared" si="6"/>
        <v>294.28630677081793</v>
      </c>
    </row>
    <row r="23" spans="1:17" s="56" customFormat="1">
      <c r="A23" s="218">
        <v>11</v>
      </c>
      <c r="B23" s="118" t="s">
        <v>683</v>
      </c>
      <c r="C23" s="260">
        <v>1187.3519044</v>
      </c>
      <c r="D23" s="260">
        <v>988.72426240000004</v>
      </c>
      <c r="E23" s="260">
        <f t="shared" si="0"/>
        <v>2176.0761668</v>
      </c>
      <c r="F23" s="260">
        <v>188.8983083275034</v>
      </c>
      <c r="G23" s="260">
        <v>214.01862329691571</v>
      </c>
      <c r="H23" s="260">
        <f t="shared" si="1"/>
        <v>402.91693162441914</v>
      </c>
      <c r="I23" s="260">
        <v>994.63640189766056</v>
      </c>
      <c r="J23" s="260">
        <v>850.84282590347107</v>
      </c>
      <c r="K23" s="514">
        <f t="shared" si="2"/>
        <v>1845.4792278011316</v>
      </c>
      <c r="L23" s="514">
        <v>678.28660480000008</v>
      </c>
      <c r="M23" s="514">
        <v>565.3868374000001</v>
      </c>
      <c r="N23" s="514">
        <f t="shared" si="3"/>
        <v>1243.6734422000002</v>
      </c>
      <c r="O23" s="514">
        <f t="shared" si="4"/>
        <v>505.24810542516389</v>
      </c>
      <c r="P23" s="260">
        <f t="shared" si="5"/>
        <v>499.47461180038658</v>
      </c>
      <c r="Q23" s="260">
        <f t="shared" si="6"/>
        <v>1004.7227172255505</v>
      </c>
    </row>
    <row r="24" spans="1:17" s="56" customFormat="1">
      <c r="A24" s="218">
        <v>12</v>
      </c>
      <c r="B24" s="118" t="s">
        <v>684</v>
      </c>
      <c r="C24" s="260">
        <v>297.25586759999999</v>
      </c>
      <c r="D24" s="260">
        <v>247.52904960000001</v>
      </c>
      <c r="E24" s="260">
        <f t="shared" si="0"/>
        <v>544.7849172</v>
      </c>
      <c r="F24" s="260">
        <v>46.293112847350102</v>
      </c>
      <c r="G24" s="260">
        <v>52.449330252727734</v>
      </c>
      <c r="H24" s="260">
        <f t="shared" si="1"/>
        <v>98.742443100077836</v>
      </c>
      <c r="I24" s="260">
        <v>250.0096028317993</v>
      </c>
      <c r="J24" s="260">
        <v>213.87306174817996</v>
      </c>
      <c r="K24" s="514">
        <f t="shared" si="2"/>
        <v>463.88266457997929</v>
      </c>
      <c r="L24" s="514">
        <v>175.24673840000003</v>
      </c>
      <c r="M24" s="514">
        <v>146.08357520000001</v>
      </c>
      <c r="N24" s="514">
        <f t="shared" si="3"/>
        <v>321.33031360000007</v>
      </c>
      <c r="O24" s="514">
        <f t="shared" si="4"/>
        <v>121.05597727914937</v>
      </c>
      <c r="P24" s="260">
        <f t="shared" si="5"/>
        <v>120.2388168009077</v>
      </c>
      <c r="Q24" s="260">
        <f t="shared" si="6"/>
        <v>241.29479408005704</v>
      </c>
    </row>
    <row r="25" spans="1:17" s="56" customFormat="1">
      <c r="A25" s="218">
        <v>13</v>
      </c>
      <c r="B25" s="118" t="s">
        <v>685</v>
      </c>
      <c r="C25" s="260">
        <v>743.39040390000002</v>
      </c>
      <c r="D25" s="260">
        <v>619.03141440000002</v>
      </c>
      <c r="E25" s="260">
        <f t="shared" si="0"/>
        <v>1362.4218183</v>
      </c>
      <c r="F25" s="260">
        <v>58.862756559672235</v>
      </c>
      <c r="G25" s="260">
        <v>66.690511528394296</v>
      </c>
      <c r="H25" s="260">
        <f t="shared" si="1"/>
        <v>125.55326808806653</v>
      </c>
      <c r="I25" s="260">
        <v>682.28629795360519</v>
      </c>
      <c r="J25" s="260">
        <v>584.07126071156358</v>
      </c>
      <c r="K25" s="514">
        <f t="shared" si="2"/>
        <v>1266.3575586651687</v>
      </c>
      <c r="L25" s="514">
        <v>397.49257929999999</v>
      </c>
      <c r="M25" s="514">
        <v>331.35684340000006</v>
      </c>
      <c r="N25" s="514">
        <f t="shared" si="3"/>
        <v>728.8494227000001</v>
      </c>
      <c r="O25" s="514">
        <f t="shared" si="4"/>
        <v>343.65647521327742</v>
      </c>
      <c r="P25" s="260">
        <f t="shared" si="5"/>
        <v>319.40492883995779</v>
      </c>
      <c r="Q25" s="260">
        <f t="shared" si="6"/>
        <v>663.06140405323504</v>
      </c>
    </row>
    <row r="26" spans="1:17" s="56" customFormat="1">
      <c r="A26" s="218">
        <v>14</v>
      </c>
      <c r="B26" s="118" t="s">
        <v>686</v>
      </c>
      <c r="C26" s="260">
        <v>172.2420181</v>
      </c>
      <c r="D26" s="260">
        <v>143.42829760000001</v>
      </c>
      <c r="E26" s="260">
        <f t="shared" si="0"/>
        <v>315.6703157</v>
      </c>
      <c r="F26" s="260">
        <v>33.582468071456887</v>
      </c>
      <c r="G26" s="260">
        <v>31.652286592900715</v>
      </c>
      <c r="H26" s="260">
        <f t="shared" si="1"/>
        <v>65.234754664357609</v>
      </c>
      <c r="I26" s="260">
        <v>140.69371592137986</v>
      </c>
      <c r="J26" s="260">
        <v>120.32829151082534</v>
      </c>
      <c r="K26" s="514">
        <f t="shared" si="2"/>
        <v>261.02200743220521</v>
      </c>
      <c r="L26" s="514">
        <v>85.215575699999988</v>
      </c>
      <c r="M26" s="514">
        <v>71.024146200000004</v>
      </c>
      <c r="N26" s="514">
        <f t="shared" si="3"/>
        <v>156.23972190000001</v>
      </c>
      <c r="O26" s="514">
        <f t="shared" si="4"/>
        <v>89.060608292836775</v>
      </c>
      <c r="P26" s="260">
        <f t="shared" si="5"/>
        <v>80.956431903726056</v>
      </c>
      <c r="Q26" s="260">
        <f t="shared" si="6"/>
        <v>170.01704019656285</v>
      </c>
    </row>
    <row r="27" spans="1:17" s="56" customFormat="1">
      <c r="A27" s="218">
        <v>15</v>
      </c>
      <c r="B27" s="118" t="s">
        <v>687</v>
      </c>
      <c r="C27" s="260">
        <v>791.67294489999995</v>
      </c>
      <c r="D27" s="260">
        <v>659.23695040000007</v>
      </c>
      <c r="E27" s="260">
        <f t="shared" si="0"/>
        <v>1450.9098953</v>
      </c>
      <c r="F27" s="260">
        <v>233.3112128190669</v>
      </c>
      <c r="G27" s="260">
        <v>264.3376926735445</v>
      </c>
      <c r="H27" s="260">
        <f t="shared" si="1"/>
        <v>497.64890549261139</v>
      </c>
      <c r="I27" s="260">
        <v>555.54811969756599</v>
      </c>
      <c r="J27" s="260">
        <v>474.46968024244995</v>
      </c>
      <c r="K27" s="514">
        <f t="shared" si="2"/>
        <v>1030.0177999400159</v>
      </c>
      <c r="L27" s="514">
        <v>421.28885000000002</v>
      </c>
      <c r="M27" s="514">
        <v>351.17377400000004</v>
      </c>
      <c r="N27" s="514">
        <f t="shared" si="3"/>
        <v>772.46262400000001</v>
      </c>
      <c r="O27" s="514">
        <f t="shared" si="4"/>
        <v>367.57048251663286</v>
      </c>
      <c r="P27" s="260">
        <f t="shared" si="5"/>
        <v>387.63359891599436</v>
      </c>
      <c r="Q27" s="260">
        <f t="shared" si="6"/>
        <v>755.20408143262739</v>
      </c>
    </row>
    <row r="28" spans="1:17">
      <c r="A28" s="218">
        <v>16</v>
      </c>
      <c r="B28" s="226" t="s">
        <v>688</v>
      </c>
      <c r="C28" s="893">
        <v>481.78389579999998</v>
      </c>
      <c r="D28" s="893">
        <v>401.18807680000009</v>
      </c>
      <c r="E28" s="260">
        <f t="shared" si="0"/>
        <v>882.97197260000007</v>
      </c>
      <c r="F28" s="893">
        <v>82.761477678223713</v>
      </c>
      <c r="G28" s="893">
        <v>92.576534731235157</v>
      </c>
      <c r="H28" s="260">
        <f t="shared" si="1"/>
        <v>175.33801240945888</v>
      </c>
      <c r="I28" s="632">
        <v>397.94295171380912</v>
      </c>
      <c r="J28" s="632">
        <v>340.37271273381708</v>
      </c>
      <c r="K28" s="514">
        <f t="shared" si="2"/>
        <v>738.3156644476262</v>
      </c>
      <c r="L28" s="515">
        <v>234.80946609999998</v>
      </c>
      <c r="M28" s="515">
        <v>195.74685370000003</v>
      </c>
      <c r="N28" s="514">
        <f t="shared" si="3"/>
        <v>430.55631979999998</v>
      </c>
      <c r="O28" s="514">
        <f t="shared" si="4"/>
        <v>245.89496329203283</v>
      </c>
      <c r="P28" s="260">
        <f t="shared" si="5"/>
        <v>237.20239376505219</v>
      </c>
      <c r="Q28" s="260">
        <f t="shared" si="6"/>
        <v>483.09735705708511</v>
      </c>
    </row>
    <row r="29" spans="1:17">
      <c r="A29" s="218">
        <v>17</v>
      </c>
      <c r="B29" s="226" t="s">
        <v>689</v>
      </c>
      <c r="C29" s="893">
        <v>550.63312769999993</v>
      </c>
      <c r="D29" s="893">
        <v>458.51977920000002</v>
      </c>
      <c r="E29" s="260">
        <f t="shared" si="0"/>
        <v>1009.1529068999999</v>
      </c>
      <c r="F29" s="893">
        <v>123.19080835076436</v>
      </c>
      <c r="G29" s="893">
        <v>139.17763611551018</v>
      </c>
      <c r="H29" s="260">
        <f t="shared" si="1"/>
        <v>262.36844446627452</v>
      </c>
      <c r="I29" s="632">
        <v>425.744075808221</v>
      </c>
      <c r="J29" s="632">
        <v>363.94276074154237</v>
      </c>
      <c r="K29" s="514">
        <f t="shared" si="2"/>
        <v>789.68683654976337</v>
      </c>
      <c r="L29" s="515">
        <v>302.41934209999999</v>
      </c>
      <c r="M29" s="515">
        <v>252.11168720000001</v>
      </c>
      <c r="N29" s="514">
        <f t="shared" si="3"/>
        <v>554.5310293</v>
      </c>
      <c r="O29" s="514">
        <f t="shared" si="4"/>
        <v>246.51554205898537</v>
      </c>
      <c r="P29" s="260">
        <f t="shared" si="5"/>
        <v>251.00870965705258</v>
      </c>
      <c r="Q29" s="260">
        <f t="shared" si="6"/>
        <v>497.52425171603795</v>
      </c>
    </row>
    <row r="30" spans="1:17">
      <c r="A30" s="218">
        <v>18</v>
      </c>
      <c r="B30" s="226" t="s">
        <v>690</v>
      </c>
      <c r="C30" s="893">
        <v>940.00514009999995</v>
      </c>
      <c r="D30" s="893">
        <v>782.75520960000006</v>
      </c>
      <c r="E30" s="260">
        <f t="shared" si="0"/>
        <v>1722.7603497</v>
      </c>
      <c r="F30" s="893">
        <v>128.30515264804617</v>
      </c>
      <c r="G30" s="893">
        <v>139.62183397290875</v>
      </c>
      <c r="H30" s="260">
        <f t="shared" si="1"/>
        <v>267.92698662095495</v>
      </c>
      <c r="I30" s="632">
        <v>811.06976318879549</v>
      </c>
      <c r="J30" s="632">
        <v>693.98185627244914</v>
      </c>
      <c r="K30" s="514">
        <f t="shared" si="2"/>
        <v>1505.0516194612446</v>
      </c>
      <c r="L30" s="515">
        <v>559.13512739999999</v>
      </c>
      <c r="M30" s="515">
        <v>466.10787060000007</v>
      </c>
      <c r="N30" s="514">
        <f t="shared" si="3"/>
        <v>1025.2429980000002</v>
      </c>
      <c r="O30" s="514">
        <f t="shared" si="4"/>
        <v>380.23978843684165</v>
      </c>
      <c r="P30" s="260">
        <f t="shared" si="5"/>
        <v>367.49581964535787</v>
      </c>
      <c r="Q30" s="260">
        <f t="shared" si="6"/>
        <v>747.73560808219941</v>
      </c>
    </row>
    <row r="31" spans="1:17">
      <c r="A31" s="218">
        <v>19</v>
      </c>
      <c r="B31" s="226" t="s">
        <v>691</v>
      </c>
      <c r="C31" s="893">
        <v>533.67959099999996</v>
      </c>
      <c r="D31" s="893">
        <v>444.40233599999999</v>
      </c>
      <c r="E31" s="260">
        <f t="shared" si="0"/>
        <v>978.08192699999995</v>
      </c>
      <c r="F31" s="893">
        <v>107.22284717502974</v>
      </c>
      <c r="G31" s="893">
        <v>121.48168205948051</v>
      </c>
      <c r="H31" s="260">
        <f t="shared" si="1"/>
        <v>228.70452923451023</v>
      </c>
      <c r="I31" s="632">
        <v>424.68522020495402</v>
      </c>
      <c r="J31" s="632">
        <v>363.13020851795801</v>
      </c>
      <c r="K31" s="260">
        <f t="shared" si="2"/>
        <v>787.81542872291197</v>
      </c>
      <c r="L31" s="894">
        <v>209.54497400000002</v>
      </c>
      <c r="M31" s="894">
        <v>174.65885299999999</v>
      </c>
      <c r="N31" s="260">
        <f t="shared" si="3"/>
        <v>384.20382700000005</v>
      </c>
      <c r="O31" s="260">
        <f t="shared" si="4"/>
        <v>322.36309337998375</v>
      </c>
      <c r="P31" s="260">
        <f t="shared" si="5"/>
        <v>309.95303757743852</v>
      </c>
      <c r="Q31" s="260">
        <f t="shared" si="6"/>
        <v>632.31613095742216</v>
      </c>
    </row>
    <row r="32" spans="1:17">
      <c r="A32" s="218">
        <v>20</v>
      </c>
      <c r="B32" s="226" t="s">
        <v>692</v>
      </c>
      <c r="C32" s="893">
        <v>875.66270730000008</v>
      </c>
      <c r="D32" s="893">
        <v>729.17638080000017</v>
      </c>
      <c r="E32" s="260">
        <f t="shared" si="0"/>
        <v>1604.8390881000003</v>
      </c>
      <c r="F32" s="893">
        <v>388.46924919229923</v>
      </c>
      <c r="G32" s="893">
        <v>344.44888913156166</v>
      </c>
      <c r="H32" s="260">
        <f t="shared" si="1"/>
        <v>732.91813832386083</v>
      </c>
      <c r="I32" s="632">
        <v>522.69931793138824</v>
      </c>
      <c r="J32" s="632">
        <v>445.63775194981605</v>
      </c>
      <c r="K32" s="260">
        <f t="shared" si="2"/>
        <v>968.33706988120434</v>
      </c>
      <c r="L32" s="894">
        <v>516.44663779999996</v>
      </c>
      <c r="M32" s="894">
        <v>430.55014460000001</v>
      </c>
      <c r="N32" s="260">
        <f t="shared" si="3"/>
        <v>946.99678240000003</v>
      </c>
      <c r="O32" s="260">
        <f t="shared" si="4"/>
        <v>394.7219293236875</v>
      </c>
      <c r="P32" s="260">
        <f t="shared" si="5"/>
        <v>359.5364964813777</v>
      </c>
      <c r="Q32" s="260">
        <f t="shared" si="6"/>
        <v>754.25842580506514</v>
      </c>
    </row>
    <row r="33" spans="1:17">
      <c r="A33" s="218">
        <v>21</v>
      </c>
      <c r="B33" s="226" t="s">
        <v>693</v>
      </c>
      <c r="C33" s="893">
        <v>499.35462610000002</v>
      </c>
      <c r="D33" s="893">
        <v>415.8194656</v>
      </c>
      <c r="E33" s="260">
        <f t="shared" si="0"/>
        <v>915.17409169999996</v>
      </c>
      <c r="F33" s="893">
        <v>149.06203783038902</v>
      </c>
      <c r="G33" s="893">
        <v>168.88479213952289</v>
      </c>
      <c r="H33" s="260">
        <f t="shared" si="1"/>
        <v>317.9468299699119</v>
      </c>
      <c r="I33" s="632">
        <v>348.51313154783713</v>
      </c>
      <c r="J33" s="632">
        <v>297.63390271812403</v>
      </c>
      <c r="K33" s="260">
        <f t="shared" si="2"/>
        <v>646.14703426596111</v>
      </c>
      <c r="L33" s="894">
        <v>310.00826229999996</v>
      </c>
      <c r="M33" s="894">
        <v>258.4191841</v>
      </c>
      <c r="N33" s="260">
        <f t="shared" si="3"/>
        <v>568.42744640000001</v>
      </c>
      <c r="O33" s="260">
        <f t="shared" si="4"/>
        <v>187.56690707822622</v>
      </c>
      <c r="P33" s="260">
        <f t="shared" si="5"/>
        <v>208.0995107576469</v>
      </c>
      <c r="Q33" s="260">
        <f t="shared" si="6"/>
        <v>395.66641783587306</v>
      </c>
    </row>
    <row r="34" spans="1:17">
      <c r="A34" s="218">
        <v>22</v>
      </c>
      <c r="B34" s="226" t="s">
        <v>694</v>
      </c>
      <c r="C34" s="893">
        <v>1299.4175464999998</v>
      </c>
      <c r="D34" s="893">
        <v>1082.042864</v>
      </c>
      <c r="E34" s="260">
        <f t="shared" si="0"/>
        <v>2381.4604104999999</v>
      </c>
      <c r="F34" s="893">
        <v>134.46811137970835</v>
      </c>
      <c r="G34" s="893">
        <v>160.1050818288038</v>
      </c>
      <c r="H34" s="260">
        <f t="shared" si="1"/>
        <v>294.57319320851218</v>
      </c>
      <c r="I34" s="632">
        <v>1157.7962171448623</v>
      </c>
      <c r="J34" s="632">
        <v>990.90620837138761</v>
      </c>
      <c r="K34" s="260">
        <f t="shared" si="2"/>
        <v>2148.7024255162501</v>
      </c>
      <c r="L34" s="894">
        <v>804.72187810000003</v>
      </c>
      <c r="M34" s="894">
        <v>670.83387490000007</v>
      </c>
      <c r="N34" s="260">
        <f t="shared" si="3"/>
        <v>1475.5557530000001</v>
      </c>
      <c r="O34" s="260">
        <f t="shared" si="4"/>
        <v>487.54245042457057</v>
      </c>
      <c r="P34" s="260">
        <f t="shared" si="5"/>
        <v>480.17741530019146</v>
      </c>
      <c r="Q34" s="260">
        <f t="shared" si="6"/>
        <v>967.71986572476226</v>
      </c>
    </row>
    <row r="35" spans="1:17">
      <c r="A35" s="218">
        <v>23</v>
      </c>
      <c r="B35" s="226" t="s">
        <v>695</v>
      </c>
      <c r="C35" s="893">
        <v>819.04805269999997</v>
      </c>
      <c r="D35" s="893">
        <v>682.03257919999999</v>
      </c>
      <c r="E35" s="260">
        <f t="shared" si="0"/>
        <v>1501.0806318999998</v>
      </c>
      <c r="F35" s="893">
        <v>155.48476232230496</v>
      </c>
      <c r="G35" s="893">
        <v>176.16163281007474</v>
      </c>
      <c r="H35" s="260">
        <f t="shared" si="1"/>
        <v>331.64639513237967</v>
      </c>
      <c r="I35" s="632">
        <v>660.8671851770805</v>
      </c>
      <c r="J35" s="632">
        <v>565.14723158461936</v>
      </c>
      <c r="K35" s="260">
        <f t="shared" si="2"/>
        <v>1226.0144167617</v>
      </c>
      <c r="L35" s="894">
        <v>476.15934139999996</v>
      </c>
      <c r="M35" s="894">
        <v>396.93844339999998</v>
      </c>
      <c r="N35" s="260">
        <f t="shared" si="3"/>
        <v>873.0977848</v>
      </c>
      <c r="O35" s="260">
        <f t="shared" si="4"/>
        <v>340.1926060993855</v>
      </c>
      <c r="P35" s="260">
        <f t="shared" si="5"/>
        <v>344.37042099469409</v>
      </c>
      <c r="Q35" s="260">
        <f t="shared" si="6"/>
        <v>684.56302709407964</v>
      </c>
    </row>
    <row r="36" spans="1:17">
      <c r="A36" s="218">
        <v>24</v>
      </c>
      <c r="B36" s="226" t="s">
        <v>696</v>
      </c>
      <c r="C36" s="893">
        <v>343.14035430000001</v>
      </c>
      <c r="D36" s="893">
        <v>285.73769279999999</v>
      </c>
      <c r="E36" s="260">
        <f t="shared" si="0"/>
        <v>628.8780471</v>
      </c>
      <c r="F36" s="893">
        <v>95.154606418520643</v>
      </c>
      <c r="G36" s="893">
        <v>102.14347964725508</v>
      </c>
      <c r="H36" s="260">
        <f t="shared" si="1"/>
        <v>197.29808606577572</v>
      </c>
      <c r="I36" s="632">
        <v>249.08698636950834</v>
      </c>
      <c r="J36" s="632">
        <v>212.80464494637988</v>
      </c>
      <c r="K36" s="260">
        <f t="shared" si="2"/>
        <v>461.89163131588822</v>
      </c>
      <c r="L36" s="894">
        <v>193.84659639999998</v>
      </c>
      <c r="M36" s="894">
        <v>161.58972040000003</v>
      </c>
      <c r="N36" s="260">
        <f t="shared" si="3"/>
        <v>355.43631679999999</v>
      </c>
      <c r="O36" s="260">
        <f t="shared" si="4"/>
        <v>150.394996388029</v>
      </c>
      <c r="P36" s="260">
        <f t="shared" si="5"/>
        <v>153.3584041936349</v>
      </c>
      <c r="Q36" s="260">
        <f t="shared" si="6"/>
        <v>303.75340058166398</v>
      </c>
    </row>
    <row r="37" spans="1:17">
      <c r="A37" s="218">
        <v>25</v>
      </c>
      <c r="B37" s="226" t="s">
        <v>697</v>
      </c>
      <c r="C37" s="893">
        <v>334.11389789999993</v>
      </c>
      <c r="D37" s="893">
        <v>278.22123840000006</v>
      </c>
      <c r="E37" s="260">
        <f t="shared" si="0"/>
        <v>612.33513629999993</v>
      </c>
      <c r="F37" s="893">
        <v>92.454906590334375</v>
      </c>
      <c r="G37" s="893">
        <v>104.74986430861421</v>
      </c>
      <c r="H37" s="260">
        <f t="shared" si="1"/>
        <v>197.2047708989486</v>
      </c>
      <c r="I37" s="632">
        <v>240.48658187000558</v>
      </c>
      <c r="J37" s="632">
        <v>205.4402306640859</v>
      </c>
      <c r="K37" s="260">
        <f t="shared" si="2"/>
        <v>445.92681253409148</v>
      </c>
      <c r="L37" s="894">
        <v>178.99713839999998</v>
      </c>
      <c r="M37" s="894">
        <v>149.22475499999999</v>
      </c>
      <c r="N37" s="260">
        <f t="shared" si="3"/>
        <v>328.2218934</v>
      </c>
      <c r="O37" s="260">
        <f t="shared" si="4"/>
        <v>153.94435006033996</v>
      </c>
      <c r="P37" s="260">
        <f t="shared" si="5"/>
        <v>160.96533997270009</v>
      </c>
      <c r="Q37" s="260">
        <f t="shared" si="6"/>
        <v>314.90969003304008</v>
      </c>
    </row>
    <row r="38" spans="1:17">
      <c r="A38" s="218">
        <v>26</v>
      </c>
      <c r="B38" s="226" t="s">
        <v>698</v>
      </c>
      <c r="C38" s="893">
        <v>526.40184980000004</v>
      </c>
      <c r="D38" s="893">
        <v>438.34206080000007</v>
      </c>
      <c r="E38" s="260">
        <f t="shared" si="0"/>
        <v>964.74391060000016</v>
      </c>
      <c r="F38" s="893">
        <v>82.155240396493241</v>
      </c>
      <c r="G38" s="893">
        <v>93.080510215069168</v>
      </c>
      <c r="H38" s="260">
        <f t="shared" si="1"/>
        <v>175.23575061156242</v>
      </c>
      <c r="I38" s="632">
        <v>442.5582756221479</v>
      </c>
      <c r="J38" s="632">
        <v>378.58938125982934</v>
      </c>
      <c r="K38" s="260">
        <f t="shared" si="2"/>
        <v>821.14765688197724</v>
      </c>
      <c r="L38" s="894">
        <v>311.09112720000002</v>
      </c>
      <c r="M38" s="894">
        <v>259.33179510000002</v>
      </c>
      <c r="N38" s="260">
        <f t="shared" si="3"/>
        <v>570.42292229999998</v>
      </c>
      <c r="O38" s="260">
        <f t="shared" si="4"/>
        <v>213.62238881864113</v>
      </c>
      <c r="P38" s="260">
        <f t="shared" si="5"/>
        <v>212.3380963748985</v>
      </c>
      <c r="Q38" s="260">
        <f t="shared" si="6"/>
        <v>425.96048519353963</v>
      </c>
    </row>
    <row r="39" spans="1:17">
      <c r="A39" s="218">
        <v>27</v>
      </c>
      <c r="B39" s="226" t="s">
        <v>699</v>
      </c>
      <c r="C39" s="893">
        <v>612.31391310000004</v>
      </c>
      <c r="D39" s="893">
        <v>509.88221760000005</v>
      </c>
      <c r="E39" s="260">
        <f t="shared" si="0"/>
        <v>1122.1961307000001</v>
      </c>
      <c r="F39" s="893">
        <v>108.61116379426406</v>
      </c>
      <c r="G39" s="893">
        <v>122.31361296378763</v>
      </c>
      <c r="H39" s="260">
        <f t="shared" si="1"/>
        <v>230.92477675805168</v>
      </c>
      <c r="I39" s="632">
        <v>502.00784715771289</v>
      </c>
      <c r="J39" s="632">
        <v>429.35560450887283</v>
      </c>
      <c r="K39" s="260">
        <f t="shared" si="2"/>
        <v>931.36345166658566</v>
      </c>
      <c r="L39" s="894">
        <v>333.11590999999999</v>
      </c>
      <c r="M39" s="894">
        <v>277.69868000000002</v>
      </c>
      <c r="N39" s="260">
        <f t="shared" si="3"/>
        <v>610.81458999999995</v>
      </c>
      <c r="O39" s="260">
        <f t="shared" si="4"/>
        <v>277.50310095197699</v>
      </c>
      <c r="P39" s="260">
        <f t="shared" si="5"/>
        <v>273.9705374726604</v>
      </c>
      <c r="Q39" s="260">
        <f t="shared" si="6"/>
        <v>551.47363842463733</v>
      </c>
    </row>
    <row r="40" spans="1:17">
      <c r="A40" s="218">
        <v>28</v>
      </c>
      <c r="B40" s="226" t="s">
        <v>700</v>
      </c>
      <c r="C40" s="893">
        <v>352.39182920000002</v>
      </c>
      <c r="D40" s="893">
        <v>293.44152320000006</v>
      </c>
      <c r="E40" s="260">
        <f t="shared" si="0"/>
        <v>645.83335240000008</v>
      </c>
      <c r="F40" s="893">
        <v>115.046362345654</v>
      </c>
      <c r="G40" s="893">
        <v>130.34560201423295</v>
      </c>
      <c r="H40" s="260">
        <f t="shared" si="1"/>
        <v>245.39196435988697</v>
      </c>
      <c r="I40" s="632">
        <v>236.06507428896978</v>
      </c>
      <c r="J40" s="632">
        <v>201.51796739373685</v>
      </c>
      <c r="K40" s="260">
        <f t="shared" si="2"/>
        <v>437.58304168270661</v>
      </c>
      <c r="L40" s="894">
        <v>199.6473379</v>
      </c>
      <c r="M40" s="894">
        <v>166.42424620000003</v>
      </c>
      <c r="N40" s="260">
        <f t="shared" si="3"/>
        <v>366.0715841</v>
      </c>
      <c r="O40" s="260">
        <f t="shared" si="4"/>
        <v>151.46409873462378</v>
      </c>
      <c r="P40" s="260">
        <f t="shared" si="5"/>
        <v>165.43932320796978</v>
      </c>
      <c r="Q40" s="260">
        <f t="shared" si="6"/>
        <v>316.90342194259358</v>
      </c>
    </row>
    <row r="41" spans="1:17">
      <c r="A41" s="218">
        <v>29</v>
      </c>
      <c r="B41" s="226" t="s">
        <v>701</v>
      </c>
      <c r="C41" s="893">
        <v>233.81350879999999</v>
      </c>
      <c r="D41" s="893">
        <v>194.69972480000001</v>
      </c>
      <c r="E41" s="260">
        <f t="shared" si="0"/>
        <v>428.51323360000004</v>
      </c>
      <c r="F41" s="893">
        <v>32.692902917132912</v>
      </c>
      <c r="G41" s="893">
        <v>37.040514937569803</v>
      </c>
      <c r="H41" s="260">
        <f t="shared" si="1"/>
        <v>69.733417854702708</v>
      </c>
      <c r="I41" s="632">
        <v>200.38018857459642</v>
      </c>
      <c r="J41" s="632">
        <v>171.44346211719193</v>
      </c>
      <c r="K41" s="260">
        <f t="shared" si="2"/>
        <v>371.82365069178832</v>
      </c>
      <c r="L41" s="894">
        <v>134.7060836</v>
      </c>
      <c r="M41" s="894">
        <v>112.2910856</v>
      </c>
      <c r="N41" s="260">
        <f t="shared" si="3"/>
        <v>246.9971692</v>
      </c>
      <c r="O41" s="260">
        <f t="shared" si="4"/>
        <v>98.367007891729315</v>
      </c>
      <c r="P41" s="260">
        <f t="shared" si="5"/>
        <v>96.192891454761735</v>
      </c>
      <c r="Q41" s="260">
        <f t="shared" si="6"/>
        <v>194.55989934649099</v>
      </c>
    </row>
    <row r="42" spans="1:17">
      <c r="A42" s="218">
        <v>30</v>
      </c>
      <c r="B42" s="226" t="s">
        <v>702</v>
      </c>
      <c r="C42" s="893">
        <v>789.36489799999993</v>
      </c>
      <c r="D42" s="893">
        <v>657.31500800000003</v>
      </c>
      <c r="E42" s="260">
        <f t="shared" si="0"/>
        <v>1446.6799059999998</v>
      </c>
      <c r="F42" s="893">
        <v>138.34138719459008</v>
      </c>
      <c r="G42" s="893">
        <v>156.73847269860249</v>
      </c>
      <c r="H42" s="260">
        <f t="shared" si="1"/>
        <v>295.07985989319258</v>
      </c>
      <c r="I42" s="632">
        <v>648.45389458599414</v>
      </c>
      <c r="J42" s="632">
        <v>554.61684133364872</v>
      </c>
      <c r="K42" s="260">
        <f t="shared" si="2"/>
        <v>1203.0707359196429</v>
      </c>
      <c r="L42" s="894">
        <v>439.13286589999996</v>
      </c>
      <c r="M42" s="894">
        <v>366.08396149999999</v>
      </c>
      <c r="N42" s="260">
        <f t="shared" si="3"/>
        <v>805.21682739999994</v>
      </c>
      <c r="O42" s="260">
        <f t="shared" si="4"/>
        <v>347.66241588058426</v>
      </c>
      <c r="P42" s="260">
        <f t="shared" si="5"/>
        <v>345.27135253225129</v>
      </c>
      <c r="Q42" s="260">
        <f t="shared" si="6"/>
        <v>692.93376841283555</v>
      </c>
    </row>
    <row r="43" spans="1:17">
      <c r="A43" s="382"/>
      <c r="B43" s="359" t="s">
        <v>18</v>
      </c>
      <c r="C43" s="392">
        <f t="shared" ref="C43:H43" si="7">SUM(C13:C42)</f>
        <v>17596.838875099998</v>
      </c>
      <c r="D43" s="392">
        <f t="shared" si="7"/>
        <v>14653.129769599997</v>
      </c>
      <c r="E43" s="392">
        <f t="shared" si="7"/>
        <v>32249.968644700002</v>
      </c>
      <c r="F43" s="392">
        <f t="shared" si="7"/>
        <v>3419.6675694666719</v>
      </c>
      <c r="G43" s="392">
        <f t="shared" si="7"/>
        <v>3731.6263317530579</v>
      </c>
      <c r="H43" s="392">
        <f t="shared" si="7"/>
        <v>7151.2939012197276</v>
      </c>
      <c r="I43" s="392">
        <f>SUM(I13:I42)</f>
        <v>14177.171669866901</v>
      </c>
      <c r="J43" s="392">
        <f>SUM(J13:J42)</f>
        <v>12123.594851487604</v>
      </c>
      <c r="K43" s="408">
        <f t="shared" si="2"/>
        <v>26300.766521354504</v>
      </c>
      <c r="L43" s="392">
        <f t="shared" ref="L43:Q43" si="8">SUM(L13:L42)</f>
        <v>9768.0172140999985</v>
      </c>
      <c r="M43" s="392">
        <f t="shared" si="8"/>
        <v>8142.7421101</v>
      </c>
      <c r="N43" s="392">
        <f t="shared" si="8"/>
        <v>17910.759324199997</v>
      </c>
      <c r="O43" s="392">
        <f t="shared" si="8"/>
        <v>7828.822025233575</v>
      </c>
      <c r="P43" s="392">
        <f t="shared" si="8"/>
        <v>7712.479073140662</v>
      </c>
      <c r="Q43" s="392">
        <f t="shared" si="8"/>
        <v>15541.301098374237</v>
      </c>
    </row>
    <row r="44" spans="1:17" s="633" customFormat="1">
      <c r="A44" s="639"/>
      <c r="B44" s="640"/>
      <c r="C44" s="641"/>
      <c r="D44" s="641"/>
      <c r="E44" s="641"/>
      <c r="F44" s="641"/>
      <c r="G44" s="641"/>
      <c r="H44" s="641"/>
      <c r="I44" s="641"/>
      <c r="J44" s="641"/>
      <c r="K44" s="642"/>
      <c r="L44" s="641"/>
      <c r="M44" s="641"/>
      <c r="N44" s="641"/>
      <c r="O44" s="641"/>
      <c r="P44" s="641"/>
      <c r="Q44" s="641"/>
    </row>
    <row r="45" spans="1:17" s="633" customFormat="1" ht="14.25">
      <c r="A45" s="1166" t="s">
        <v>1050</v>
      </c>
      <c r="B45" s="1166"/>
      <c r="C45" s="1166"/>
      <c r="D45" s="1166"/>
      <c r="E45" s="1166"/>
      <c r="F45" s="1166"/>
      <c r="G45" s="1166"/>
      <c r="H45" s="1166"/>
      <c r="I45" s="1166"/>
      <c r="J45" s="1166"/>
      <c r="K45" s="1166"/>
      <c r="L45" s="1166"/>
      <c r="M45" s="1166"/>
      <c r="N45" s="1166"/>
      <c r="O45" s="1166"/>
      <c r="P45" s="1166"/>
      <c r="Q45" s="1166"/>
    </row>
    <row r="46" spans="1:17" ht="11.25" customHeight="1">
      <c r="A46" s="18"/>
      <c r="B46" s="18"/>
      <c r="C46" s="18"/>
      <c r="D46" s="18"/>
      <c r="E46" s="18"/>
      <c r="F46" s="18"/>
      <c r="G46" s="18"/>
      <c r="H46" s="18"/>
      <c r="I46" s="18"/>
      <c r="J46" s="18"/>
      <c r="K46" s="18"/>
      <c r="L46" s="483"/>
      <c r="M46" s="483"/>
      <c r="N46" s="18"/>
      <c r="O46" s="18"/>
    </row>
    <row r="47" spans="1:17" ht="14.25" customHeight="1">
      <c r="A47" s="1164" t="s">
        <v>1021</v>
      </c>
      <c r="B47" s="1164"/>
      <c r="C47" s="1164"/>
      <c r="D47" s="1164"/>
      <c r="E47" s="1164"/>
      <c r="F47" s="1164"/>
      <c r="G47" s="1164"/>
      <c r="H47" s="1164"/>
      <c r="I47" s="1164"/>
      <c r="J47" s="1164"/>
      <c r="K47" s="1164"/>
      <c r="L47" s="1164"/>
      <c r="M47" s="1164"/>
      <c r="N47" s="1164"/>
      <c r="O47" s="1164"/>
      <c r="P47" s="1164"/>
      <c r="Q47" s="1164"/>
    </row>
    <row r="48" spans="1:17" ht="15.75" customHeight="1">
      <c r="A48" s="27"/>
      <c r="B48" s="34"/>
      <c r="C48" s="34"/>
      <c r="D48" s="34"/>
      <c r="E48" s="34"/>
      <c r="F48" s="34"/>
      <c r="G48" s="34"/>
      <c r="H48" s="34"/>
      <c r="I48" s="34"/>
      <c r="J48" s="34"/>
      <c r="K48" s="34"/>
      <c r="L48" s="34"/>
      <c r="M48" s="34"/>
      <c r="N48" s="34"/>
      <c r="O48" s="34"/>
      <c r="P48" s="34"/>
      <c r="Q48" s="34"/>
    </row>
    <row r="49" spans="1:17" ht="15.75" customHeight="1">
      <c r="A49" s="12" t="s">
        <v>11</v>
      </c>
      <c r="B49" s="12"/>
      <c r="C49" s="12"/>
      <c r="D49" s="12"/>
      <c r="E49" s="12"/>
      <c r="F49" s="12"/>
      <c r="G49" s="12"/>
      <c r="H49" s="12"/>
      <c r="I49" s="12"/>
      <c r="J49" s="12"/>
      <c r="K49" s="12"/>
      <c r="L49" s="264"/>
      <c r="M49" s="264"/>
      <c r="P49" s="955" t="s">
        <v>12</v>
      </c>
      <c r="Q49" s="955"/>
    </row>
    <row r="50" spans="1:17" ht="12.75" customHeight="1">
      <c r="A50" s="724"/>
      <c r="B50" s="724"/>
      <c r="C50" s="724"/>
      <c r="D50" s="724"/>
      <c r="E50" s="724"/>
      <c r="F50" s="724"/>
      <c r="G50" s="724"/>
      <c r="H50" s="724"/>
      <c r="I50" s="724"/>
      <c r="J50" s="851"/>
      <c r="K50" s="724"/>
      <c r="L50" s="724"/>
      <c r="M50" s="724"/>
      <c r="N50" s="943" t="s">
        <v>19</v>
      </c>
      <c r="O50" s="943"/>
      <c r="P50" s="943"/>
      <c r="Q50" s="943"/>
    </row>
    <row r="51" spans="1:17" ht="12.75" customHeight="1">
      <c r="B51" s="724"/>
      <c r="C51" s="724"/>
      <c r="D51" s="724"/>
      <c r="E51" s="724"/>
      <c r="F51" s="724"/>
      <c r="G51" s="724"/>
      <c r="H51" s="724"/>
      <c r="I51" s="724"/>
      <c r="J51" s="724"/>
      <c r="K51" s="724"/>
      <c r="L51" s="724"/>
      <c r="M51" s="724"/>
      <c r="N51" s="724"/>
      <c r="O51" s="28" t="s">
        <v>82</v>
      </c>
      <c r="P51" s="724"/>
      <c r="Q51" s="724"/>
    </row>
    <row r="52" spans="1:17">
      <c r="A52" s="12"/>
      <c r="B52" s="12"/>
      <c r="C52" s="264"/>
      <c r="D52" s="12"/>
      <c r="E52" s="12"/>
      <c r="F52" s="12"/>
      <c r="G52" s="12"/>
      <c r="H52" s="12"/>
      <c r="I52" s="12"/>
      <c r="J52" s="12"/>
      <c r="K52" s="12"/>
      <c r="L52" s="12"/>
      <c r="M52" s="12"/>
      <c r="P52" s="28"/>
      <c r="Q52" s="28"/>
    </row>
    <row r="54" spans="1:17">
      <c r="C54" s="245"/>
    </row>
    <row r="56" spans="1:17">
      <c r="P56" s="245"/>
      <c r="Q56" s="245"/>
    </row>
    <row r="57" spans="1:17">
      <c r="P57" s="245"/>
      <c r="Q57" s="245"/>
    </row>
    <row r="58" spans="1:17">
      <c r="I58" s="245"/>
    </row>
  </sheetData>
  <mergeCells count="17">
    <mergeCell ref="C10:E10"/>
    <mergeCell ref="F10:H10"/>
    <mergeCell ref="A47:Q47"/>
    <mergeCell ref="N50:Q50"/>
    <mergeCell ref="A10:A11"/>
    <mergeCell ref="B10:B11"/>
    <mergeCell ref="I10:K10"/>
    <mergeCell ref="O10:Q10"/>
    <mergeCell ref="L10:N10"/>
    <mergeCell ref="P49:Q49"/>
    <mergeCell ref="A45:Q45"/>
    <mergeCell ref="P1:Q1"/>
    <mergeCell ref="A2:Q2"/>
    <mergeCell ref="A3:Q3"/>
    <mergeCell ref="N9:Q9"/>
    <mergeCell ref="A5:Q5"/>
    <mergeCell ref="A8:B8"/>
  </mergeCells>
  <phoneticPr fontId="0" type="noConversion"/>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24.xml><?xml version="1.0" encoding="utf-8"?>
<worksheet xmlns="http://schemas.openxmlformats.org/spreadsheetml/2006/main" xmlns:r="http://schemas.openxmlformats.org/officeDocument/2006/relationships">
  <sheetPr>
    <tabColor rgb="FF00B050"/>
    <pageSetUpPr fitToPage="1"/>
  </sheetPr>
  <dimension ref="A1:U63"/>
  <sheetViews>
    <sheetView topLeftCell="A23" zoomScaleSheetLayoutView="90" workbookViewId="0">
      <selection activeCell="G7" sqref="G7"/>
    </sheetView>
  </sheetViews>
  <sheetFormatPr defaultColWidth="9.140625" defaultRowHeight="12.75"/>
  <cols>
    <col min="1" max="1" width="7.42578125" style="13" customWidth="1"/>
    <col min="2" max="2" width="17.140625" style="13" customWidth="1"/>
    <col min="3" max="3" width="8.7109375" style="13" customWidth="1"/>
    <col min="4" max="4" width="9.28515625" style="13" customWidth="1"/>
    <col min="5" max="5" width="10" style="13" customWidth="1"/>
    <col min="6" max="7" width="7.28515625" style="13" customWidth="1"/>
    <col min="8" max="8" width="8.140625" style="13" customWidth="1"/>
    <col min="9" max="9" width="9.28515625" style="13" customWidth="1"/>
    <col min="10" max="10" width="10" style="13" customWidth="1"/>
    <col min="11" max="11" width="8.42578125" style="13" customWidth="1"/>
    <col min="12" max="13" width="10.7109375" style="13" customWidth="1"/>
    <col min="14" max="14" width="10.42578125" style="13" customWidth="1"/>
    <col min="15" max="15" width="11.140625" style="13" customWidth="1"/>
    <col min="16" max="16" width="11.85546875" style="13" customWidth="1"/>
    <col min="17" max="17" width="12.140625" style="13" customWidth="1"/>
    <col min="18" max="16384" width="9.140625" style="13"/>
  </cols>
  <sheetData>
    <row r="1" spans="1:21" customFormat="1" ht="15">
      <c r="H1" s="28"/>
      <c r="I1" s="28"/>
      <c r="J1" s="28"/>
      <c r="K1" s="28"/>
      <c r="L1" s="28"/>
      <c r="M1" s="28"/>
      <c r="N1" s="28"/>
      <c r="O1" s="28"/>
      <c r="P1" s="1132" t="s">
        <v>91</v>
      </c>
      <c r="Q1" s="1132"/>
    </row>
    <row r="2" spans="1:21" customFormat="1" ht="15">
      <c r="A2" s="1135" t="s">
        <v>0</v>
      </c>
      <c r="B2" s="1135"/>
      <c r="C2" s="1135"/>
      <c r="D2" s="1135"/>
      <c r="E2" s="1135"/>
      <c r="F2" s="1135"/>
      <c r="G2" s="1135"/>
      <c r="H2" s="1135"/>
      <c r="I2" s="1135"/>
      <c r="J2" s="1135"/>
      <c r="K2" s="1135"/>
      <c r="L2" s="1135"/>
      <c r="M2" s="1135"/>
      <c r="N2" s="1135"/>
      <c r="O2" s="1135"/>
      <c r="P2" s="1135"/>
      <c r="Q2" s="1135"/>
    </row>
    <row r="3" spans="1:21" customFormat="1" ht="20.25">
      <c r="A3" s="1006" t="s">
        <v>899</v>
      </c>
      <c r="B3" s="1006"/>
      <c r="C3" s="1006"/>
      <c r="D3" s="1006"/>
      <c r="E3" s="1006"/>
      <c r="F3" s="1006"/>
      <c r="G3" s="1006"/>
      <c r="H3" s="1006"/>
      <c r="I3" s="1006"/>
      <c r="J3" s="1006"/>
      <c r="K3" s="1006"/>
      <c r="L3" s="1006"/>
      <c r="M3" s="1006"/>
      <c r="N3" s="1006"/>
      <c r="O3" s="1006"/>
      <c r="P3" s="1006"/>
      <c r="Q3" s="1006"/>
    </row>
    <row r="4" spans="1:21" customFormat="1" ht="10.5" customHeight="1"/>
    <row r="5" spans="1:21" ht="9" customHeight="1">
      <c r="A5" s="21"/>
      <c r="B5" s="21"/>
      <c r="C5" s="21"/>
      <c r="D5" s="21"/>
      <c r="E5" s="20"/>
      <c r="F5" s="20"/>
      <c r="G5" s="20"/>
      <c r="H5" s="20"/>
      <c r="I5" s="20"/>
      <c r="J5" s="20"/>
      <c r="K5" s="20"/>
      <c r="L5" s="20"/>
      <c r="M5" s="20"/>
      <c r="N5" s="21"/>
      <c r="O5" s="21"/>
      <c r="P5" s="20"/>
      <c r="Q5" s="18"/>
    </row>
    <row r="6" spans="1:21" ht="18.600000000000001" customHeight="1">
      <c r="B6" s="89"/>
      <c r="C6" s="89"/>
      <c r="D6" s="1007" t="s">
        <v>938</v>
      </c>
      <c r="E6" s="1007"/>
      <c r="F6" s="1007"/>
      <c r="G6" s="1007"/>
      <c r="H6" s="1007"/>
      <c r="I6" s="1007"/>
      <c r="J6" s="1007"/>
      <c r="K6" s="1007"/>
      <c r="L6" s="1007"/>
      <c r="M6" s="1007"/>
      <c r="N6" s="1007"/>
      <c r="O6" s="1007"/>
    </row>
    <row r="7" spans="1:21" ht="5.45" customHeight="1"/>
    <row r="8" spans="1:21">
      <c r="A8" s="942" t="s">
        <v>722</v>
      </c>
      <c r="B8" s="942"/>
      <c r="Q8" s="26" t="s">
        <v>24</v>
      </c>
    </row>
    <row r="9" spans="1:21" ht="15.75">
      <c r="A9" s="11"/>
      <c r="N9" s="1152" t="s">
        <v>925</v>
      </c>
      <c r="O9" s="1152"/>
      <c r="P9" s="1152"/>
      <c r="Q9" s="1152"/>
    </row>
    <row r="10" spans="1:21" ht="26.25" customHeight="1">
      <c r="A10" s="1133" t="s">
        <v>2</v>
      </c>
      <c r="B10" s="1133" t="s">
        <v>3</v>
      </c>
      <c r="C10" s="985" t="s">
        <v>941</v>
      </c>
      <c r="D10" s="985"/>
      <c r="E10" s="985"/>
      <c r="F10" s="985" t="s">
        <v>940</v>
      </c>
      <c r="G10" s="985"/>
      <c r="H10" s="985"/>
      <c r="I10" s="1036" t="s">
        <v>810</v>
      </c>
      <c r="J10" s="1037"/>
      <c r="K10" s="1165"/>
      <c r="L10" s="1036" t="s">
        <v>92</v>
      </c>
      <c r="M10" s="1037"/>
      <c r="N10" s="1165"/>
      <c r="O10" s="989" t="s">
        <v>939</v>
      </c>
      <c r="P10" s="1031"/>
      <c r="Q10" s="990"/>
    </row>
    <row r="11" spans="1:21" ht="42" customHeight="1">
      <c r="A11" s="1134"/>
      <c r="B11" s="1134"/>
      <c r="C11" s="337" t="s">
        <v>112</v>
      </c>
      <c r="D11" s="337" t="s">
        <v>388</v>
      </c>
      <c r="E11" s="406" t="s">
        <v>18</v>
      </c>
      <c r="F11" s="337" t="s">
        <v>112</v>
      </c>
      <c r="G11" s="337" t="s">
        <v>389</v>
      </c>
      <c r="H11" s="406" t="s">
        <v>18</v>
      </c>
      <c r="I11" s="337" t="s">
        <v>112</v>
      </c>
      <c r="J11" s="337" t="s">
        <v>389</v>
      </c>
      <c r="K11" s="406" t="s">
        <v>18</v>
      </c>
      <c r="L11" s="337" t="s">
        <v>112</v>
      </c>
      <c r="M11" s="337" t="s">
        <v>389</v>
      </c>
      <c r="N11" s="406" t="s">
        <v>18</v>
      </c>
      <c r="O11" s="337" t="s">
        <v>243</v>
      </c>
      <c r="P11" s="337" t="s">
        <v>390</v>
      </c>
      <c r="Q11" s="337" t="s">
        <v>113</v>
      </c>
    </row>
    <row r="12" spans="1:21" s="56" customFormat="1">
      <c r="A12" s="407">
        <v>1</v>
      </c>
      <c r="B12" s="407">
        <v>2</v>
      </c>
      <c r="C12" s="407">
        <v>3</v>
      </c>
      <c r="D12" s="407">
        <v>4</v>
      </c>
      <c r="E12" s="407">
        <v>5</v>
      </c>
      <c r="F12" s="407">
        <v>6</v>
      </c>
      <c r="G12" s="407">
        <v>7</v>
      </c>
      <c r="H12" s="407">
        <v>8</v>
      </c>
      <c r="I12" s="407">
        <v>9</v>
      </c>
      <c r="J12" s="407">
        <v>10</v>
      </c>
      <c r="K12" s="407">
        <v>11</v>
      </c>
      <c r="L12" s="407">
        <v>12</v>
      </c>
      <c r="M12" s="407">
        <v>13</v>
      </c>
      <c r="N12" s="407">
        <v>14</v>
      </c>
      <c r="O12" s="407">
        <v>15</v>
      </c>
      <c r="P12" s="407">
        <v>16</v>
      </c>
      <c r="Q12" s="407">
        <v>17</v>
      </c>
    </row>
    <row r="13" spans="1:21" s="56" customFormat="1">
      <c r="A13" s="218">
        <v>1</v>
      </c>
      <c r="B13" s="118" t="s">
        <v>673</v>
      </c>
      <c r="C13" s="260">
        <v>448.5290056</v>
      </c>
      <c r="D13" s="260">
        <v>370.62074160000003</v>
      </c>
      <c r="E13" s="260">
        <f>C13+D13</f>
        <v>819.14974720000009</v>
      </c>
      <c r="F13" s="260">
        <v>15.468389666796595</v>
      </c>
      <c r="G13" s="260">
        <v>17.79529353860967</v>
      </c>
      <c r="H13" s="260">
        <f>F13+G13</f>
        <v>33.263683205406267</v>
      </c>
      <c r="I13" s="260">
        <v>433.9295019475303</v>
      </c>
      <c r="J13" s="260">
        <v>365.84565517710206</v>
      </c>
      <c r="K13" s="260">
        <f>I13+J13</f>
        <v>799.77515712463241</v>
      </c>
      <c r="L13" s="409">
        <v>270.93519810000004</v>
      </c>
      <c r="M13" s="409">
        <v>224.0669355</v>
      </c>
      <c r="N13" s="260">
        <f>L13+M13</f>
        <v>495.00213360000004</v>
      </c>
      <c r="O13" s="260">
        <f>(F13+I13)-L13</f>
        <v>178.46269351432687</v>
      </c>
      <c r="P13" s="260">
        <f>(G13+J13)-M13</f>
        <v>159.57401321571172</v>
      </c>
      <c r="Q13" s="260">
        <f>(H13+K13)-N13</f>
        <v>338.0367067300387</v>
      </c>
      <c r="U13" s="245"/>
    </row>
    <row r="14" spans="1:21" s="56" customFormat="1">
      <c r="A14" s="218">
        <v>2</v>
      </c>
      <c r="B14" s="118" t="s">
        <v>674</v>
      </c>
      <c r="C14" s="260">
        <v>996.17783589999999</v>
      </c>
      <c r="D14" s="260">
        <v>823.1444649</v>
      </c>
      <c r="E14" s="260">
        <f t="shared" ref="E14:E42" si="0">C14+D14</f>
        <v>1819.3223008</v>
      </c>
      <c r="F14" s="260">
        <v>196.14236091509932</v>
      </c>
      <c r="G14" s="260">
        <v>243.3753088336359</v>
      </c>
      <c r="H14" s="260">
        <f t="shared" ref="H14:H42" si="1">F14+G14</f>
        <v>439.51766974873522</v>
      </c>
      <c r="I14" s="260">
        <v>799.81669567991605</v>
      </c>
      <c r="J14" s="260">
        <v>673.64245451782767</v>
      </c>
      <c r="K14" s="260">
        <f t="shared" ref="K14:K42" si="2">I14+J14</f>
        <v>1473.4591501977438</v>
      </c>
      <c r="L14" s="409">
        <v>547.58758350000005</v>
      </c>
      <c r="M14" s="409">
        <v>452.86194410000002</v>
      </c>
      <c r="N14" s="260">
        <f>L14+M14</f>
        <v>1000.4495276</v>
      </c>
      <c r="O14" s="260">
        <f t="shared" ref="O14:O42" si="3">(F14+I14)-L14</f>
        <v>448.37147309501529</v>
      </c>
      <c r="P14" s="260">
        <f t="shared" ref="P14:P42" si="4">(G14+J14)-M14</f>
        <v>464.15581925146358</v>
      </c>
      <c r="Q14" s="260">
        <f t="shared" ref="Q14:Q42" si="5">(H14+K14)-N14</f>
        <v>912.52729234647904</v>
      </c>
      <c r="U14" s="245"/>
    </row>
    <row r="15" spans="1:21" s="56" customFormat="1">
      <c r="A15" s="218">
        <v>3</v>
      </c>
      <c r="B15" s="118" t="s">
        <v>675</v>
      </c>
      <c r="C15" s="260">
        <v>538.19050090000007</v>
      </c>
      <c r="D15" s="260">
        <v>444.70827990000004</v>
      </c>
      <c r="E15" s="260">
        <f t="shared" si="0"/>
        <v>982.89878080000017</v>
      </c>
      <c r="F15" s="260">
        <v>57.798571403360732</v>
      </c>
      <c r="G15" s="260">
        <v>71.717019828891807</v>
      </c>
      <c r="H15" s="260">
        <f t="shared" si="1"/>
        <v>129.51559123225255</v>
      </c>
      <c r="I15" s="260">
        <v>480.58501639705338</v>
      </c>
      <c r="J15" s="260">
        <v>405.00010997660814</v>
      </c>
      <c r="K15" s="260">
        <f t="shared" si="2"/>
        <v>885.58512637366152</v>
      </c>
      <c r="L15" s="409">
        <v>303.02139010000002</v>
      </c>
      <c r="M15" s="409">
        <v>250.60452550000002</v>
      </c>
      <c r="N15" s="260">
        <f t="shared" ref="N15:N42" si="6">L15+M15</f>
        <v>553.6259156000001</v>
      </c>
      <c r="O15" s="260">
        <f t="shared" si="3"/>
        <v>235.36219770041413</v>
      </c>
      <c r="P15" s="260">
        <f t="shared" si="4"/>
        <v>226.11260430549993</v>
      </c>
      <c r="Q15" s="260">
        <f t="shared" si="5"/>
        <v>461.47480200591394</v>
      </c>
      <c r="U15" s="245"/>
    </row>
    <row r="16" spans="1:21" s="56" customFormat="1">
      <c r="A16" s="218">
        <v>4</v>
      </c>
      <c r="B16" s="118" t="s">
        <v>676</v>
      </c>
      <c r="C16" s="260">
        <v>581.37904370000001</v>
      </c>
      <c r="D16" s="260">
        <v>480.39509070000003</v>
      </c>
      <c r="E16" s="260">
        <f t="shared" si="0"/>
        <v>1061.7741344000001</v>
      </c>
      <c r="F16" s="260">
        <v>100.32470811655909</v>
      </c>
      <c r="G16" s="260">
        <v>124.4838568660923</v>
      </c>
      <c r="H16" s="260">
        <f t="shared" si="1"/>
        <v>224.80856498265138</v>
      </c>
      <c r="I16" s="260">
        <v>481.1053509143901</v>
      </c>
      <c r="J16" s="260">
        <v>405.20289755629233</v>
      </c>
      <c r="K16" s="260">
        <f t="shared" si="2"/>
        <v>886.30824847068243</v>
      </c>
      <c r="L16" s="409">
        <v>351.86237799999998</v>
      </c>
      <c r="M16" s="409">
        <v>290.95943120000004</v>
      </c>
      <c r="N16" s="260">
        <f t="shared" si="6"/>
        <v>642.82180919999996</v>
      </c>
      <c r="O16" s="260">
        <f t="shared" si="3"/>
        <v>229.56768103094925</v>
      </c>
      <c r="P16" s="260">
        <f t="shared" si="4"/>
        <v>238.7273232223846</v>
      </c>
      <c r="Q16" s="260">
        <f t="shared" si="5"/>
        <v>468.2950042533339</v>
      </c>
      <c r="U16" s="245"/>
    </row>
    <row r="17" spans="1:21" s="56" customFormat="1">
      <c r="A17" s="218">
        <v>5</v>
      </c>
      <c r="B17" s="118" t="s">
        <v>677</v>
      </c>
      <c r="C17" s="260">
        <v>674.54647780000005</v>
      </c>
      <c r="D17" s="260">
        <v>557.37959579999995</v>
      </c>
      <c r="E17" s="260">
        <f t="shared" si="0"/>
        <v>1231.9260736000001</v>
      </c>
      <c r="F17" s="260">
        <v>83.560063811942896</v>
      </c>
      <c r="G17" s="260">
        <v>103.68213103798281</v>
      </c>
      <c r="H17" s="260">
        <f t="shared" si="1"/>
        <v>187.24219484992571</v>
      </c>
      <c r="I17" s="260">
        <v>591.21834600667614</v>
      </c>
      <c r="J17" s="260">
        <v>498.13373556283261</v>
      </c>
      <c r="K17" s="260">
        <f t="shared" si="2"/>
        <v>1089.3520815695088</v>
      </c>
      <c r="L17" s="409">
        <v>397.314773</v>
      </c>
      <c r="M17" s="409">
        <v>328.55101100000002</v>
      </c>
      <c r="N17" s="260">
        <f t="shared" si="6"/>
        <v>725.86578400000008</v>
      </c>
      <c r="O17" s="260">
        <f t="shared" si="3"/>
        <v>277.46363681861902</v>
      </c>
      <c r="P17" s="260">
        <f t="shared" si="4"/>
        <v>273.26485560081539</v>
      </c>
      <c r="Q17" s="260">
        <f t="shared" si="5"/>
        <v>550.72849241943436</v>
      </c>
      <c r="U17" s="245"/>
    </row>
    <row r="18" spans="1:21" s="56" customFormat="1">
      <c r="A18" s="218">
        <v>6</v>
      </c>
      <c r="B18" s="118" t="s">
        <v>678</v>
      </c>
      <c r="C18" s="260">
        <v>197.84474970000002</v>
      </c>
      <c r="D18" s="260">
        <v>163.47965669999999</v>
      </c>
      <c r="E18" s="260">
        <f t="shared" si="0"/>
        <v>361.32440640000004</v>
      </c>
      <c r="F18" s="260">
        <v>42.285188107649667</v>
      </c>
      <c r="G18" s="260">
        <v>52.467865706749052</v>
      </c>
      <c r="H18" s="260">
        <f t="shared" si="1"/>
        <v>94.753053814398726</v>
      </c>
      <c r="I18" s="260">
        <v>155.52487106228827</v>
      </c>
      <c r="J18" s="260">
        <v>130.94885106178052</v>
      </c>
      <c r="K18" s="260">
        <f t="shared" si="2"/>
        <v>286.47372212406879</v>
      </c>
      <c r="L18" s="409">
        <v>108.51253929999999</v>
      </c>
      <c r="M18" s="409">
        <v>89.729262300000016</v>
      </c>
      <c r="N18" s="260">
        <f t="shared" si="6"/>
        <v>198.2418016</v>
      </c>
      <c r="O18" s="260">
        <f t="shared" si="3"/>
        <v>89.297519869937958</v>
      </c>
      <c r="P18" s="260">
        <f t="shared" si="4"/>
        <v>93.687454468529552</v>
      </c>
      <c r="Q18" s="260">
        <f t="shared" si="5"/>
        <v>182.98497433846754</v>
      </c>
      <c r="U18" s="245"/>
    </row>
    <row r="19" spans="1:21" s="56" customFormat="1">
      <c r="A19" s="218">
        <v>7</v>
      </c>
      <c r="B19" s="118" t="s">
        <v>679</v>
      </c>
      <c r="C19" s="260">
        <v>657.1901544000001</v>
      </c>
      <c r="D19" s="260">
        <v>543.03801840000006</v>
      </c>
      <c r="E19" s="260">
        <f t="shared" si="0"/>
        <v>1200.2281728000003</v>
      </c>
      <c r="F19" s="260">
        <v>93.932362205250556</v>
      </c>
      <c r="G19" s="260">
        <v>116.55216158550897</v>
      </c>
      <c r="H19" s="260">
        <f t="shared" si="1"/>
        <v>210.48452379075951</v>
      </c>
      <c r="I19" s="260">
        <v>563.36206321859515</v>
      </c>
      <c r="J19" s="260">
        <v>474.64193902686992</v>
      </c>
      <c r="K19" s="260">
        <f t="shared" si="2"/>
        <v>1038.004002245465</v>
      </c>
      <c r="L19" s="409">
        <v>336.55278210000006</v>
      </c>
      <c r="M19" s="409">
        <v>278.33419710000004</v>
      </c>
      <c r="N19" s="260">
        <f t="shared" si="6"/>
        <v>614.88697920000004</v>
      </c>
      <c r="O19" s="260">
        <f t="shared" si="3"/>
        <v>320.74164332384566</v>
      </c>
      <c r="P19" s="260">
        <f t="shared" si="4"/>
        <v>312.85990351237882</v>
      </c>
      <c r="Q19" s="260">
        <f t="shared" si="5"/>
        <v>633.60154683622454</v>
      </c>
      <c r="U19" s="245"/>
    </row>
    <row r="20" spans="1:21" s="56" customFormat="1">
      <c r="A20" s="218">
        <v>8</v>
      </c>
      <c r="B20" s="118" t="s">
        <v>680</v>
      </c>
      <c r="C20" s="260">
        <v>137.17467139999999</v>
      </c>
      <c r="D20" s="260">
        <v>113.34780540000001</v>
      </c>
      <c r="E20" s="260">
        <f t="shared" si="0"/>
        <v>250.52247679999999</v>
      </c>
      <c r="F20" s="260">
        <v>32.592609485952686</v>
      </c>
      <c r="G20" s="260">
        <v>40.44121016699598</v>
      </c>
      <c r="H20" s="260">
        <f t="shared" si="1"/>
        <v>73.033819652948665</v>
      </c>
      <c r="I20" s="260">
        <v>104.50557587498415</v>
      </c>
      <c r="J20" s="260">
        <v>88.001486364916559</v>
      </c>
      <c r="K20" s="513">
        <f t="shared" si="2"/>
        <v>192.5070622399007</v>
      </c>
      <c r="L20" s="516">
        <v>73.359278000000003</v>
      </c>
      <c r="M20" s="516">
        <v>60.665958400000001</v>
      </c>
      <c r="N20" s="513">
        <f t="shared" si="6"/>
        <v>134.02523640000001</v>
      </c>
      <c r="O20" s="260">
        <f t="shared" si="3"/>
        <v>63.738907360936835</v>
      </c>
      <c r="P20" s="260">
        <f t="shared" si="4"/>
        <v>67.776738131912538</v>
      </c>
      <c r="Q20" s="260">
        <f t="shared" si="5"/>
        <v>131.51564549284936</v>
      </c>
      <c r="U20" s="245"/>
    </row>
    <row r="21" spans="1:21" s="56" customFormat="1">
      <c r="A21" s="218">
        <v>9</v>
      </c>
      <c r="B21" s="118" t="s">
        <v>681</v>
      </c>
      <c r="C21" s="260">
        <v>419.0271085</v>
      </c>
      <c r="D21" s="260">
        <v>346.24324350000001</v>
      </c>
      <c r="E21" s="260">
        <f t="shared" si="0"/>
        <v>765.270352</v>
      </c>
      <c r="F21" s="260">
        <v>79.165134192006377</v>
      </c>
      <c r="G21" s="260">
        <v>98.228845151700554</v>
      </c>
      <c r="H21" s="260">
        <f t="shared" si="1"/>
        <v>177.39397934370692</v>
      </c>
      <c r="I21" s="260">
        <v>339.86504612118495</v>
      </c>
      <c r="J21" s="260">
        <v>286.2039659802706</v>
      </c>
      <c r="K21" s="513">
        <f t="shared" si="2"/>
        <v>626.06901210145554</v>
      </c>
      <c r="L21" s="516">
        <v>237.43897920000003</v>
      </c>
      <c r="M21" s="516">
        <v>196.36537680000001</v>
      </c>
      <c r="N21" s="513">
        <f t="shared" si="6"/>
        <v>433.80435600000004</v>
      </c>
      <c r="O21" s="260">
        <f t="shared" si="3"/>
        <v>181.59120111319126</v>
      </c>
      <c r="P21" s="260">
        <f t="shared" si="4"/>
        <v>188.06743433197116</v>
      </c>
      <c r="Q21" s="260">
        <f t="shared" si="5"/>
        <v>369.65863544516247</v>
      </c>
      <c r="U21" s="245"/>
    </row>
    <row r="22" spans="1:21" s="56" customFormat="1">
      <c r="A22" s="218">
        <v>10</v>
      </c>
      <c r="B22" s="118" t="s">
        <v>682</v>
      </c>
      <c r="C22" s="260">
        <v>263.71594600000003</v>
      </c>
      <c r="D22" s="260">
        <v>217.90920600000001</v>
      </c>
      <c r="E22" s="260">
        <f t="shared" si="0"/>
        <v>481.62515200000007</v>
      </c>
      <c r="F22" s="260">
        <v>18.491795971061546</v>
      </c>
      <c r="G22" s="260">
        <v>22.944799732004054</v>
      </c>
      <c r="H22" s="260">
        <f t="shared" si="1"/>
        <v>41.436595703065599</v>
      </c>
      <c r="I22" s="260">
        <v>245.39771696922983</v>
      </c>
      <c r="J22" s="260">
        <v>206.83139416566641</v>
      </c>
      <c r="K22" s="513">
        <f t="shared" si="2"/>
        <v>452.22911113489624</v>
      </c>
      <c r="L22" s="672">
        <v>142.87773350000001</v>
      </c>
      <c r="M22" s="516">
        <v>118.15431529999999</v>
      </c>
      <c r="N22" s="513">
        <f t="shared" si="6"/>
        <v>261.03204879999998</v>
      </c>
      <c r="O22" s="260">
        <f t="shared" si="3"/>
        <v>121.01177944029135</v>
      </c>
      <c r="P22" s="260">
        <f t="shared" si="4"/>
        <v>111.62187859767046</v>
      </c>
      <c r="Q22" s="260">
        <f t="shared" si="5"/>
        <v>232.63365803796188</v>
      </c>
      <c r="U22" s="245"/>
    </row>
    <row r="23" spans="1:21" s="56" customFormat="1">
      <c r="A23" s="218">
        <v>11</v>
      </c>
      <c r="B23" s="118" t="s">
        <v>683</v>
      </c>
      <c r="C23" s="260">
        <v>1250.5028744000001</v>
      </c>
      <c r="D23" s="260">
        <v>1033.2939384000001</v>
      </c>
      <c r="E23" s="260">
        <f t="shared" si="0"/>
        <v>2283.7968128000002</v>
      </c>
      <c r="F23" s="260">
        <v>134.72537098359038</v>
      </c>
      <c r="G23" s="260">
        <v>167.16852836925671</v>
      </c>
      <c r="H23" s="260">
        <f t="shared" si="1"/>
        <v>301.89389935284709</v>
      </c>
      <c r="I23" s="260">
        <v>1116.0235825205662</v>
      </c>
      <c r="J23" s="260">
        <v>940.66541615482367</v>
      </c>
      <c r="K23" s="513">
        <f t="shared" si="2"/>
        <v>2056.6889986753899</v>
      </c>
      <c r="L23" s="516">
        <v>627.79851180000003</v>
      </c>
      <c r="M23" s="516">
        <v>519.22704180000005</v>
      </c>
      <c r="N23" s="513">
        <f t="shared" si="6"/>
        <v>1147.0255536</v>
      </c>
      <c r="O23" s="260">
        <f t="shared" si="3"/>
        <v>622.95044170415656</v>
      </c>
      <c r="P23" s="260">
        <f t="shared" si="4"/>
        <v>588.60690272408033</v>
      </c>
      <c r="Q23" s="260">
        <f t="shared" si="5"/>
        <v>1211.5573444282372</v>
      </c>
      <c r="U23" s="245"/>
    </row>
    <row r="24" spans="1:21" s="56" customFormat="1">
      <c r="A24" s="218">
        <v>12</v>
      </c>
      <c r="B24" s="118" t="s">
        <v>684</v>
      </c>
      <c r="C24" s="260">
        <v>304.99741220000004</v>
      </c>
      <c r="D24" s="260">
        <v>252.02019420000002</v>
      </c>
      <c r="E24" s="260">
        <f t="shared" si="0"/>
        <v>557.01760640000009</v>
      </c>
      <c r="F24" s="260">
        <v>38.826654949648976</v>
      </c>
      <c r="G24" s="260">
        <v>48.176483106827284</v>
      </c>
      <c r="H24" s="260">
        <f t="shared" si="1"/>
        <v>87.00313805647626</v>
      </c>
      <c r="I24" s="260">
        <v>266.2182265060348</v>
      </c>
      <c r="J24" s="260">
        <v>224.34141779567014</v>
      </c>
      <c r="K24" s="513">
        <f t="shared" si="2"/>
        <v>490.55964430170491</v>
      </c>
      <c r="L24" s="516">
        <v>199.78985800000001</v>
      </c>
      <c r="M24" s="516">
        <v>165.2155156</v>
      </c>
      <c r="N24" s="513">
        <f t="shared" si="6"/>
        <v>365.00537359999998</v>
      </c>
      <c r="O24" s="260">
        <f t="shared" si="3"/>
        <v>105.25502345568376</v>
      </c>
      <c r="P24" s="260">
        <f t="shared" si="4"/>
        <v>107.30238530249744</v>
      </c>
      <c r="Q24" s="260">
        <f t="shared" si="5"/>
        <v>212.55740875818117</v>
      </c>
      <c r="U24" s="245"/>
    </row>
    <row r="25" spans="1:21" s="56" customFormat="1">
      <c r="A25" s="218">
        <v>13</v>
      </c>
      <c r="B25" s="118" t="s">
        <v>685</v>
      </c>
      <c r="C25" s="260">
        <v>736.01598720000004</v>
      </c>
      <c r="D25" s="260">
        <v>608.17201920000002</v>
      </c>
      <c r="E25" s="260">
        <f t="shared" si="0"/>
        <v>1344.1880064000002</v>
      </c>
      <c r="F25" s="260">
        <v>54.204290134969007</v>
      </c>
      <c r="G25" s="260">
        <v>67.257212203444226</v>
      </c>
      <c r="H25" s="260">
        <f t="shared" si="1"/>
        <v>121.46150233841323</v>
      </c>
      <c r="I25" s="260">
        <v>682.19942380992734</v>
      </c>
      <c r="J25" s="260">
        <v>575.04259389671427</v>
      </c>
      <c r="K25" s="513">
        <f t="shared" si="2"/>
        <v>1257.2420177066415</v>
      </c>
      <c r="L25" s="516">
        <v>393.54734310000003</v>
      </c>
      <c r="M25" s="516">
        <v>325.46298370000005</v>
      </c>
      <c r="N25" s="513">
        <f t="shared" si="6"/>
        <v>719.01032680000003</v>
      </c>
      <c r="O25" s="260">
        <f t="shared" si="3"/>
        <v>342.85637084489633</v>
      </c>
      <c r="P25" s="260">
        <f t="shared" si="4"/>
        <v>316.8368224001585</v>
      </c>
      <c r="Q25" s="260">
        <f t="shared" si="5"/>
        <v>659.69319324505477</v>
      </c>
      <c r="U25" s="245"/>
    </row>
    <row r="26" spans="1:21" s="56" customFormat="1">
      <c r="A26" s="218">
        <v>14</v>
      </c>
      <c r="B26" s="118" t="s">
        <v>686</v>
      </c>
      <c r="C26" s="260">
        <v>160.5122805</v>
      </c>
      <c r="D26" s="260">
        <v>132.63173550000002</v>
      </c>
      <c r="E26" s="260">
        <f t="shared" si="0"/>
        <v>293.14401600000002</v>
      </c>
      <c r="F26" s="260">
        <v>22.40816984078711</v>
      </c>
      <c r="G26" s="260">
        <v>27.804260209622576</v>
      </c>
      <c r="H26" s="260">
        <f t="shared" si="1"/>
        <v>50.212430050409687</v>
      </c>
      <c r="I26" s="260">
        <v>138.1348399192853</v>
      </c>
      <c r="J26" s="260">
        <v>116.38177603934676</v>
      </c>
      <c r="K26" s="513">
        <f t="shared" si="2"/>
        <v>254.51661595863206</v>
      </c>
      <c r="L26" s="516">
        <v>87.807556600000012</v>
      </c>
      <c r="M26" s="516">
        <v>72.605587800000009</v>
      </c>
      <c r="N26" s="513">
        <f t="shared" si="6"/>
        <v>160.41314440000002</v>
      </c>
      <c r="O26" s="260">
        <f t="shared" si="3"/>
        <v>72.735453160072396</v>
      </c>
      <c r="P26" s="260">
        <f t="shared" si="4"/>
        <v>71.580448448969335</v>
      </c>
      <c r="Q26" s="260">
        <f t="shared" si="5"/>
        <v>144.3159016090417</v>
      </c>
      <c r="U26" s="245"/>
    </row>
    <row r="27" spans="1:21" s="56" customFormat="1">
      <c r="A27" s="218">
        <v>15</v>
      </c>
      <c r="B27" s="118" t="s">
        <v>687</v>
      </c>
      <c r="C27" s="260">
        <v>713.20812160000014</v>
      </c>
      <c r="D27" s="260">
        <v>589.32581759999994</v>
      </c>
      <c r="E27" s="260">
        <f t="shared" si="0"/>
        <v>1302.5339392000001</v>
      </c>
      <c r="F27" s="260">
        <v>161.70413437447795</v>
      </c>
      <c r="G27" s="260">
        <v>200.64403885780769</v>
      </c>
      <c r="H27" s="260">
        <f t="shared" si="1"/>
        <v>362.3481732322856</v>
      </c>
      <c r="I27" s="260">
        <v>551.29184921791523</v>
      </c>
      <c r="J27" s="260">
        <v>464.15304631233005</v>
      </c>
      <c r="K27" s="513">
        <f t="shared" si="2"/>
        <v>1015.4448955302453</v>
      </c>
      <c r="L27" s="672">
        <v>445.77236580000005</v>
      </c>
      <c r="M27" s="516">
        <v>368.60844539999999</v>
      </c>
      <c r="N27" s="513">
        <f t="shared" si="6"/>
        <v>814.38081120000004</v>
      </c>
      <c r="O27" s="260">
        <f t="shared" si="3"/>
        <v>267.2236177923931</v>
      </c>
      <c r="P27" s="260">
        <f t="shared" si="4"/>
        <v>296.18863977013774</v>
      </c>
      <c r="Q27" s="260">
        <f t="shared" si="5"/>
        <v>563.41225756253073</v>
      </c>
      <c r="U27" s="245"/>
    </row>
    <row r="28" spans="1:21">
      <c r="A28" s="218">
        <v>16</v>
      </c>
      <c r="B28" s="226" t="s">
        <v>688</v>
      </c>
      <c r="C28" s="893">
        <v>365.93717810000004</v>
      </c>
      <c r="D28" s="893">
        <v>302.37488910000002</v>
      </c>
      <c r="E28" s="260">
        <f t="shared" si="0"/>
        <v>668.3120672</v>
      </c>
      <c r="F28" s="893">
        <v>57.348372642968201</v>
      </c>
      <c r="G28" s="893">
        <v>71.158411631345089</v>
      </c>
      <c r="H28" s="260">
        <f t="shared" si="1"/>
        <v>128.5067842743133</v>
      </c>
      <c r="I28" s="893">
        <v>308.74874461075558</v>
      </c>
      <c r="J28" s="893">
        <v>259.99002669894645</v>
      </c>
      <c r="K28" s="513">
        <f t="shared" si="2"/>
        <v>568.73877130970209</v>
      </c>
      <c r="L28" s="517">
        <v>190.55013680000002</v>
      </c>
      <c r="M28" s="517">
        <v>157.58460400000001</v>
      </c>
      <c r="N28" s="513">
        <f t="shared" si="6"/>
        <v>348.13474080000003</v>
      </c>
      <c r="O28" s="260">
        <f t="shared" si="3"/>
        <v>175.54698045372379</v>
      </c>
      <c r="P28" s="260">
        <f t="shared" si="4"/>
        <v>173.56383433029151</v>
      </c>
      <c r="Q28" s="260">
        <f t="shared" si="5"/>
        <v>349.11081478401536</v>
      </c>
      <c r="U28" s="245"/>
    </row>
    <row r="29" spans="1:21">
      <c r="A29" s="218">
        <v>17</v>
      </c>
      <c r="B29" s="226" t="s">
        <v>689</v>
      </c>
      <c r="C29" s="893">
        <v>517.80982370000004</v>
      </c>
      <c r="D29" s="893">
        <v>427.86767070000002</v>
      </c>
      <c r="E29" s="260">
        <f t="shared" si="0"/>
        <v>945.67749440000011</v>
      </c>
      <c r="F29" s="893">
        <v>122.03679411293535</v>
      </c>
      <c r="G29" s="893">
        <v>151.42442048724712</v>
      </c>
      <c r="H29" s="260">
        <f t="shared" si="1"/>
        <v>273.46121460018247</v>
      </c>
      <c r="I29" s="893">
        <v>395.63397387514743</v>
      </c>
      <c r="J29" s="893">
        <v>333.03758756316159</v>
      </c>
      <c r="K29" s="260">
        <f t="shared" si="2"/>
        <v>728.67156143830903</v>
      </c>
      <c r="L29" s="410">
        <v>311.03952950000007</v>
      </c>
      <c r="M29" s="410">
        <v>257.23462410000002</v>
      </c>
      <c r="N29" s="260">
        <f t="shared" si="6"/>
        <v>568.27415360000009</v>
      </c>
      <c r="O29" s="260">
        <f t="shared" si="3"/>
        <v>206.63123848808277</v>
      </c>
      <c r="P29" s="260">
        <f t="shared" si="4"/>
        <v>227.22738395040869</v>
      </c>
      <c r="Q29" s="260">
        <f t="shared" si="5"/>
        <v>433.85862243849147</v>
      </c>
      <c r="S29" s="245"/>
      <c r="U29" s="245"/>
    </row>
    <row r="30" spans="1:21">
      <c r="A30" s="218">
        <v>18</v>
      </c>
      <c r="B30" s="226" t="s">
        <v>690</v>
      </c>
      <c r="C30" s="893">
        <v>758.24595079999995</v>
      </c>
      <c r="D30" s="893">
        <v>626.54069879999997</v>
      </c>
      <c r="E30" s="260">
        <f t="shared" si="0"/>
        <v>1384.7866495999999</v>
      </c>
      <c r="F30" s="893">
        <v>87.727289529300393</v>
      </c>
      <c r="G30" s="893">
        <v>108.8528557848811</v>
      </c>
      <c r="H30" s="260">
        <f t="shared" si="1"/>
        <v>196.58014531418149</v>
      </c>
      <c r="I30" s="893">
        <v>670.95282637983883</v>
      </c>
      <c r="J30" s="893">
        <v>565.22960176771198</v>
      </c>
      <c r="K30" s="260">
        <f t="shared" si="2"/>
        <v>1236.1824281475508</v>
      </c>
      <c r="L30" s="410">
        <v>479.67713610000004</v>
      </c>
      <c r="M30" s="410">
        <v>396.69049030000002</v>
      </c>
      <c r="N30" s="260">
        <f t="shared" si="6"/>
        <v>876.36762640000006</v>
      </c>
      <c r="O30" s="260">
        <f t="shared" si="3"/>
        <v>279.00297980913916</v>
      </c>
      <c r="P30" s="260">
        <f t="shared" si="4"/>
        <v>277.39196725259302</v>
      </c>
      <c r="Q30" s="260">
        <f t="shared" si="5"/>
        <v>556.39494706173218</v>
      </c>
      <c r="U30" s="245"/>
    </row>
    <row r="31" spans="1:21">
      <c r="A31" s="218">
        <v>19</v>
      </c>
      <c r="B31" s="226" t="s">
        <v>691</v>
      </c>
      <c r="C31" s="893">
        <v>532.27663710000002</v>
      </c>
      <c r="D31" s="893">
        <v>439.82163810000003</v>
      </c>
      <c r="E31" s="260">
        <f t="shared" si="0"/>
        <v>972.09827519999999</v>
      </c>
      <c r="F31" s="893">
        <v>69.930244856314332</v>
      </c>
      <c r="G31" s="893">
        <v>86.770105740449139</v>
      </c>
      <c r="H31" s="260">
        <f t="shared" si="1"/>
        <v>156.70035059676349</v>
      </c>
      <c r="I31" s="893">
        <v>462.40341614605222</v>
      </c>
      <c r="J31" s="893">
        <v>389.66676653918046</v>
      </c>
      <c r="K31" s="260">
        <f t="shared" si="2"/>
        <v>852.07018268523268</v>
      </c>
      <c r="L31" s="410">
        <v>240.45965899999999</v>
      </c>
      <c r="M31" s="410">
        <v>198.84322539999999</v>
      </c>
      <c r="N31" s="260">
        <f t="shared" si="6"/>
        <v>439.30288439999998</v>
      </c>
      <c r="O31" s="260">
        <f t="shared" si="3"/>
        <v>291.87400200236652</v>
      </c>
      <c r="P31" s="260">
        <f t="shared" si="4"/>
        <v>277.5936468796296</v>
      </c>
      <c r="Q31" s="260">
        <f t="shared" si="5"/>
        <v>569.46764888199618</v>
      </c>
      <c r="U31" s="245"/>
    </row>
    <row r="32" spans="1:21">
      <c r="A32" s="218">
        <v>20</v>
      </c>
      <c r="B32" s="226" t="s">
        <v>692</v>
      </c>
      <c r="C32" s="893">
        <v>490.00310580000007</v>
      </c>
      <c r="D32" s="893">
        <v>404.89090380000005</v>
      </c>
      <c r="E32" s="260">
        <f t="shared" si="0"/>
        <v>894.89400960000012</v>
      </c>
      <c r="F32" s="893">
        <v>110.29079187358916</v>
      </c>
      <c r="G32" s="893">
        <v>136.84987692165731</v>
      </c>
      <c r="H32" s="260">
        <f t="shared" si="1"/>
        <v>247.14066879524648</v>
      </c>
      <c r="I32" s="893">
        <v>379.77912023578904</v>
      </c>
      <c r="J32" s="893">
        <v>319.57964020671244</v>
      </c>
      <c r="K32" s="260">
        <f t="shared" si="2"/>
        <v>699.35876044250153</v>
      </c>
      <c r="L32" s="410">
        <v>308.24047860000007</v>
      </c>
      <c r="M32" s="410">
        <v>254.91435179999999</v>
      </c>
      <c r="N32" s="260">
        <f t="shared" si="6"/>
        <v>563.15483040000004</v>
      </c>
      <c r="O32" s="260">
        <f t="shared" si="3"/>
        <v>181.82943350937813</v>
      </c>
      <c r="P32" s="260">
        <f t="shared" si="4"/>
        <v>201.51516532836976</v>
      </c>
      <c r="Q32" s="260">
        <f t="shared" si="5"/>
        <v>383.34459883774798</v>
      </c>
      <c r="U32" s="245"/>
    </row>
    <row r="33" spans="1:21">
      <c r="A33" s="218">
        <v>21</v>
      </c>
      <c r="B33" s="226" t="s">
        <v>693</v>
      </c>
      <c r="C33" s="893">
        <v>244.34659730000001</v>
      </c>
      <c r="D33" s="893">
        <v>201.9042603</v>
      </c>
      <c r="E33" s="260">
        <f t="shared" si="0"/>
        <v>446.25085760000002</v>
      </c>
      <c r="F33" s="893">
        <v>10.813674081752412</v>
      </c>
      <c r="G33" s="893">
        <v>13.417713322166836</v>
      </c>
      <c r="H33" s="260">
        <f t="shared" si="1"/>
        <v>24.23138740391925</v>
      </c>
      <c r="I33" s="893">
        <v>233.87114842993847</v>
      </c>
      <c r="J33" s="893">
        <v>197.02751355453159</v>
      </c>
      <c r="K33" s="260">
        <f t="shared" si="2"/>
        <v>430.8986619844701</v>
      </c>
      <c r="L33" s="410">
        <v>151.69393550000001</v>
      </c>
      <c r="M33" s="410">
        <v>125.4471681</v>
      </c>
      <c r="N33" s="260">
        <f t="shared" si="6"/>
        <v>277.14110360000001</v>
      </c>
      <c r="O33" s="260">
        <f t="shared" si="3"/>
        <v>92.990887011690887</v>
      </c>
      <c r="P33" s="260">
        <f t="shared" si="4"/>
        <v>84.998058776698429</v>
      </c>
      <c r="Q33" s="260">
        <f t="shared" si="5"/>
        <v>177.98894578838934</v>
      </c>
      <c r="U33" s="245"/>
    </row>
    <row r="34" spans="1:21">
      <c r="A34" s="218">
        <v>22</v>
      </c>
      <c r="B34" s="226" t="s">
        <v>694</v>
      </c>
      <c r="C34" s="893">
        <v>1314.1876748</v>
      </c>
      <c r="D34" s="893">
        <v>1085.9168628</v>
      </c>
      <c r="E34" s="260">
        <f t="shared" si="0"/>
        <v>2400.1045376000002</v>
      </c>
      <c r="F34" s="893">
        <v>76.587717013119956</v>
      </c>
      <c r="G34" s="893">
        <v>107.81927842813155</v>
      </c>
      <c r="H34" s="260">
        <f t="shared" si="1"/>
        <v>184.40699544125152</v>
      </c>
      <c r="I34" s="893">
        <v>1233.5225014370421</v>
      </c>
      <c r="J34" s="893">
        <v>1039.9377375075383</v>
      </c>
      <c r="K34" s="260">
        <f t="shared" si="2"/>
        <v>2273.4602389445804</v>
      </c>
      <c r="L34" s="410">
        <v>798.55681740000011</v>
      </c>
      <c r="M34" s="410">
        <v>660.34376020000002</v>
      </c>
      <c r="N34" s="260">
        <f t="shared" si="6"/>
        <v>1458.9005776000001</v>
      </c>
      <c r="O34" s="260">
        <f t="shared" si="3"/>
        <v>511.55340105016205</v>
      </c>
      <c r="P34" s="260">
        <f t="shared" si="4"/>
        <v>487.41325573566985</v>
      </c>
      <c r="Q34" s="260">
        <f t="shared" si="5"/>
        <v>998.9666567858319</v>
      </c>
      <c r="U34" s="245"/>
    </row>
    <row r="35" spans="1:21">
      <c r="A35" s="218">
        <v>23</v>
      </c>
      <c r="B35" s="226" t="s">
        <v>695</v>
      </c>
      <c r="C35" s="893">
        <v>597.25208529999998</v>
      </c>
      <c r="D35" s="893">
        <v>493.51102829999996</v>
      </c>
      <c r="E35" s="260">
        <f t="shared" si="0"/>
        <v>1090.7631136</v>
      </c>
      <c r="F35" s="893">
        <v>97.083894858670192</v>
      </c>
      <c r="G35" s="893">
        <v>120.4626248309479</v>
      </c>
      <c r="H35" s="260">
        <f t="shared" si="1"/>
        <v>217.54651968961809</v>
      </c>
      <c r="I35" s="893">
        <v>500.43236959337844</v>
      </c>
      <c r="J35" s="893">
        <v>421.36348491480231</v>
      </c>
      <c r="K35" s="260">
        <f t="shared" si="2"/>
        <v>921.79585450818081</v>
      </c>
      <c r="L35" s="410">
        <v>369.30096349999997</v>
      </c>
      <c r="M35" s="410">
        <v>305.4049685</v>
      </c>
      <c r="N35" s="260">
        <f t="shared" si="6"/>
        <v>674.70593199999996</v>
      </c>
      <c r="O35" s="260">
        <f t="shared" si="3"/>
        <v>228.21530095204866</v>
      </c>
      <c r="P35" s="260">
        <f t="shared" si="4"/>
        <v>236.42114124575028</v>
      </c>
      <c r="Q35" s="260">
        <f t="shared" si="5"/>
        <v>464.63644219779906</v>
      </c>
      <c r="U35" s="245"/>
    </row>
    <row r="36" spans="1:21">
      <c r="A36" s="218">
        <v>24</v>
      </c>
      <c r="B36" s="226" t="s">
        <v>696</v>
      </c>
      <c r="C36" s="893">
        <v>336.78202219999997</v>
      </c>
      <c r="D36" s="893">
        <v>278.28390419999999</v>
      </c>
      <c r="E36" s="260">
        <f t="shared" si="0"/>
        <v>615.06592639999997</v>
      </c>
      <c r="F36" s="893">
        <v>85.97477910229118</v>
      </c>
      <c r="G36" s="893">
        <v>106.67832901477388</v>
      </c>
      <c r="H36" s="260">
        <f t="shared" si="1"/>
        <v>192.65310811706507</v>
      </c>
      <c r="I36" s="893">
        <v>250.64942748841023</v>
      </c>
      <c r="J36" s="893">
        <v>210.9784861665558</v>
      </c>
      <c r="K36" s="260">
        <f t="shared" si="2"/>
        <v>461.62791365496605</v>
      </c>
      <c r="L36" s="410">
        <v>206.62447760000001</v>
      </c>
      <c r="M36" s="410">
        <v>170.8723632</v>
      </c>
      <c r="N36" s="260">
        <f t="shared" si="6"/>
        <v>377.49684079999997</v>
      </c>
      <c r="O36" s="260">
        <f t="shared" si="3"/>
        <v>129.99972899070141</v>
      </c>
      <c r="P36" s="260">
        <f t="shared" si="4"/>
        <v>146.78445198132965</v>
      </c>
      <c r="Q36" s="260">
        <f t="shared" si="5"/>
        <v>276.78418097203121</v>
      </c>
      <c r="U36" s="245"/>
    </row>
    <row r="37" spans="1:21">
      <c r="A37" s="218">
        <v>25</v>
      </c>
      <c r="B37" s="226" t="s">
        <v>697</v>
      </c>
      <c r="C37" s="893">
        <v>336.53159800000003</v>
      </c>
      <c r="D37" s="893">
        <v>278.076978</v>
      </c>
      <c r="E37" s="260">
        <f t="shared" si="0"/>
        <v>614.60857600000008</v>
      </c>
      <c r="F37" s="893">
        <v>88.680140919468357</v>
      </c>
      <c r="G37" s="893">
        <v>110.03515417429767</v>
      </c>
      <c r="H37" s="260">
        <f t="shared" si="1"/>
        <v>198.71529509376603</v>
      </c>
      <c r="I37" s="893">
        <v>247.67034126202731</v>
      </c>
      <c r="J37" s="893">
        <v>208.46093282913097</v>
      </c>
      <c r="K37" s="260">
        <f t="shared" si="2"/>
        <v>456.13127409115828</v>
      </c>
      <c r="L37" s="410">
        <v>193.11818610000003</v>
      </c>
      <c r="M37" s="410">
        <v>159.71919749999998</v>
      </c>
      <c r="N37" s="260">
        <f t="shared" si="6"/>
        <v>352.83738360000001</v>
      </c>
      <c r="O37" s="260">
        <f t="shared" si="3"/>
        <v>143.2322960814956</v>
      </c>
      <c r="P37" s="260">
        <f t="shared" si="4"/>
        <v>158.77688950342869</v>
      </c>
      <c r="Q37" s="260">
        <f t="shared" si="5"/>
        <v>302.0091855849243</v>
      </c>
      <c r="U37" s="245"/>
    </row>
    <row r="38" spans="1:21" ht="12" customHeight="1">
      <c r="A38" s="218">
        <v>26</v>
      </c>
      <c r="B38" s="226" t="s">
        <v>698</v>
      </c>
      <c r="C38" s="893">
        <v>560.47825470000009</v>
      </c>
      <c r="D38" s="893">
        <v>463.12471170000003</v>
      </c>
      <c r="E38" s="260">
        <f t="shared" si="0"/>
        <v>1023.6029664000001</v>
      </c>
      <c r="F38" s="893">
        <v>107.99682345231109</v>
      </c>
      <c r="G38" s="893">
        <v>130.42866914736769</v>
      </c>
      <c r="H38" s="260">
        <f t="shared" si="1"/>
        <v>238.42549259967876</v>
      </c>
      <c r="I38" s="893">
        <v>453.72943746329457</v>
      </c>
      <c r="J38" s="893">
        <v>382.1508187775496</v>
      </c>
      <c r="K38" s="260">
        <f t="shared" si="2"/>
        <v>835.88025624084412</v>
      </c>
      <c r="L38" s="410">
        <v>341.2500278</v>
      </c>
      <c r="M38" s="410">
        <v>282.21306100000004</v>
      </c>
      <c r="N38" s="260">
        <f t="shared" si="6"/>
        <v>623.46308880000004</v>
      </c>
      <c r="O38" s="260">
        <f t="shared" si="3"/>
        <v>220.47623311560562</v>
      </c>
      <c r="P38" s="260">
        <f t="shared" si="4"/>
        <v>230.36642692491728</v>
      </c>
      <c r="Q38" s="260">
        <f t="shared" si="5"/>
        <v>450.8426600405229</v>
      </c>
      <c r="U38" s="245"/>
    </row>
    <row r="39" spans="1:21">
      <c r="A39" s="218">
        <v>27</v>
      </c>
      <c r="B39" s="226" t="s">
        <v>699</v>
      </c>
      <c r="C39" s="893">
        <v>377.28332069999999</v>
      </c>
      <c r="D39" s="893">
        <v>311.75023770000001</v>
      </c>
      <c r="E39" s="260">
        <f t="shared" si="0"/>
        <v>689.03355839999995</v>
      </c>
      <c r="F39" s="893">
        <v>55.422863378465784</v>
      </c>
      <c r="G39" s="893">
        <v>68.769214270383031</v>
      </c>
      <c r="H39" s="260">
        <f t="shared" si="1"/>
        <v>124.19207764884882</v>
      </c>
      <c r="I39" s="893">
        <v>322.1761776620591</v>
      </c>
      <c r="J39" s="893">
        <v>271.20836296357089</v>
      </c>
      <c r="K39" s="260">
        <f t="shared" si="2"/>
        <v>593.38454062563005</v>
      </c>
      <c r="L39" s="410">
        <v>191.22304820000002</v>
      </c>
      <c r="M39" s="410">
        <v>158.18070220000001</v>
      </c>
      <c r="N39" s="260">
        <f t="shared" si="6"/>
        <v>349.40375040000004</v>
      </c>
      <c r="O39" s="260">
        <f t="shared" si="3"/>
        <v>186.37599284052484</v>
      </c>
      <c r="P39" s="260">
        <f t="shared" si="4"/>
        <v>181.79687503395391</v>
      </c>
      <c r="Q39" s="260">
        <f t="shared" si="5"/>
        <v>368.17286787447881</v>
      </c>
      <c r="U39" s="245"/>
    </row>
    <row r="40" spans="1:21">
      <c r="A40" s="218">
        <v>28</v>
      </c>
      <c r="B40" s="226" t="s">
        <v>700</v>
      </c>
      <c r="C40" s="893">
        <v>350.88283100000001</v>
      </c>
      <c r="D40" s="893">
        <v>289.93544100000003</v>
      </c>
      <c r="E40" s="260">
        <f t="shared" si="0"/>
        <v>640.81827199999998</v>
      </c>
      <c r="F40" s="893">
        <v>115.34523097905003</v>
      </c>
      <c r="G40" s="893">
        <v>143.12145198599842</v>
      </c>
      <c r="H40" s="260">
        <f t="shared" si="1"/>
        <v>258.46668296504845</v>
      </c>
      <c r="I40" s="893">
        <v>235.23661345340494</v>
      </c>
      <c r="J40" s="893">
        <v>197.84375199054926</v>
      </c>
      <c r="K40" s="260">
        <f t="shared" si="2"/>
        <v>433.08036544395418</v>
      </c>
      <c r="L40" s="410">
        <v>213.84020690000003</v>
      </c>
      <c r="M40" s="410">
        <v>176.84727630000003</v>
      </c>
      <c r="N40" s="260">
        <f t="shared" si="6"/>
        <v>390.68748320000009</v>
      </c>
      <c r="O40" s="260">
        <f t="shared" si="3"/>
        <v>136.74163753245497</v>
      </c>
      <c r="P40" s="260">
        <f t="shared" si="4"/>
        <v>164.11792767654765</v>
      </c>
      <c r="Q40" s="260">
        <f t="shared" si="5"/>
        <v>300.85956520900254</v>
      </c>
      <c r="U40" s="245"/>
    </row>
    <row r="41" spans="1:21">
      <c r="A41" s="218">
        <v>29</v>
      </c>
      <c r="B41" s="226" t="s">
        <v>701</v>
      </c>
      <c r="C41" s="893">
        <v>222.34779450000002</v>
      </c>
      <c r="D41" s="893">
        <v>183.72658949999999</v>
      </c>
      <c r="E41" s="260">
        <f t="shared" si="0"/>
        <v>406.07438400000001</v>
      </c>
      <c r="F41" s="893">
        <v>31.047905621924002</v>
      </c>
      <c r="G41" s="893">
        <v>38.524526318365545</v>
      </c>
      <c r="H41" s="260">
        <f t="shared" si="1"/>
        <v>69.572431940289547</v>
      </c>
      <c r="I41" s="893">
        <v>191.35057633425399</v>
      </c>
      <c r="J41" s="893">
        <v>161.21034157070704</v>
      </c>
      <c r="K41" s="260">
        <f t="shared" si="2"/>
        <v>352.560917904961</v>
      </c>
      <c r="L41" s="410">
        <v>136.08970790000001</v>
      </c>
      <c r="M41" s="410">
        <v>112.53967290000001</v>
      </c>
      <c r="N41" s="260">
        <f t="shared" si="6"/>
        <v>248.62938080000004</v>
      </c>
      <c r="O41" s="260">
        <f t="shared" si="3"/>
        <v>86.308774056177981</v>
      </c>
      <c r="P41" s="260">
        <f t="shared" si="4"/>
        <v>87.195194989072561</v>
      </c>
      <c r="Q41" s="260">
        <f t="shared" si="5"/>
        <v>173.50396904525053</v>
      </c>
      <c r="U41" s="245"/>
    </row>
    <row r="42" spans="1:21">
      <c r="A42" s="218">
        <v>30</v>
      </c>
      <c r="B42" s="226" t="s">
        <v>702</v>
      </c>
      <c r="C42" s="893">
        <v>718.80413930000009</v>
      </c>
      <c r="D42" s="893">
        <v>593.94982230000005</v>
      </c>
      <c r="E42" s="260">
        <f t="shared" si="0"/>
        <v>1312.7539616000001</v>
      </c>
      <c r="F42" s="893">
        <v>108.88611642030146</v>
      </c>
      <c r="G42" s="893">
        <v>135.10692641304675</v>
      </c>
      <c r="H42" s="260">
        <f t="shared" si="1"/>
        <v>243.99304283334823</v>
      </c>
      <c r="I42" s="893">
        <v>610.0492407168058</v>
      </c>
      <c r="J42" s="893">
        <v>513.90113533120984</v>
      </c>
      <c r="K42" s="260">
        <f t="shared" si="2"/>
        <v>1123.9503760480156</v>
      </c>
      <c r="L42" s="410">
        <v>430.41999850000008</v>
      </c>
      <c r="M42" s="410">
        <v>355.96227550000003</v>
      </c>
      <c r="N42" s="260">
        <f t="shared" si="6"/>
        <v>786.38227400000005</v>
      </c>
      <c r="O42" s="260">
        <f t="shared" si="3"/>
        <v>288.51535863710723</v>
      </c>
      <c r="P42" s="260">
        <f t="shared" si="4"/>
        <v>293.04578624425653</v>
      </c>
      <c r="Q42" s="260">
        <f t="shared" si="5"/>
        <v>581.56114488136382</v>
      </c>
      <c r="U42" s="245"/>
    </row>
    <row r="43" spans="1:21">
      <c r="A43" s="382"/>
      <c r="B43" s="359" t="s">
        <v>703</v>
      </c>
      <c r="C43" s="392">
        <f t="shared" ref="C43:H43" si="7">SUM(C13:C42)</f>
        <v>15802.181183100001</v>
      </c>
      <c r="D43" s="392">
        <f t="shared" si="7"/>
        <v>13057.3854441</v>
      </c>
      <c r="E43" s="392">
        <f t="shared" si="7"/>
        <v>28859.566627199998</v>
      </c>
      <c r="F43" s="392">
        <f t="shared" si="7"/>
        <v>2356.8024430016148</v>
      </c>
      <c r="G43" s="392">
        <f t="shared" si="7"/>
        <v>2932.1585736661882</v>
      </c>
      <c r="H43" s="392">
        <f t="shared" si="7"/>
        <v>5288.9610166678031</v>
      </c>
      <c r="I43" s="392">
        <f t="shared" ref="I43:N43" si="8">SUM(I13:I42)</f>
        <v>13445.384021253776</v>
      </c>
      <c r="J43" s="392">
        <f t="shared" si="8"/>
        <v>11326.622927970911</v>
      </c>
      <c r="K43" s="392">
        <f t="shared" si="8"/>
        <v>24772.006949224688</v>
      </c>
      <c r="L43" s="411">
        <f t="shared" si="8"/>
        <v>9086.2625795000022</v>
      </c>
      <c r="M43" s="411">
        <f t="shared" si="8"/>
        <v>7514.2102725000032</v>
      </c>
      <c r="N43" s="392">
        <f t="shared" si="8"/>
        <v>16600.472852000003</v>
      </c>
      <c r="O43" s="392">
        <f>SUM(O13:O42)</f>
        <v>6715.9238847553897</v>
      </c>
      <c r="P43" s="392">
        <f>SUM(P13:P42)</f>
        <v>6744.5712291370992</v>
      </c>
      <c r="Q43" s="392">
        <f>SUM(Q13:Q42)</f>
        <v>13460.495113892488</v>
      </c>
      <c r="U43" s="245"/>
    </row>
    <row r="44" spans="1:21" s="615" customFormat="1">
      <c r="A44" s="639"/>
      <c r="B44" s="640"/>
      <c r="C44" s="641"/>
      <c r="D44" s="641"/>
      <c r="E44" s="641"/>
      <c r="F44" s="641"/>
      <c r="G44" s="641"/>
      <c r="H44" s="641"/>
      <c r="I44" s="641"/>
      <c r="J44" s="641"/>
      <c r="K44" s="641"/>
      <c r="L44" s="643"/>
      <c r="M44" s="643"/>
      <c r="N44" s="641"/>
      <c r="O44" s="641"/>
      <c r="P44" s="641"/>
      <c r="Q44" s="641"/>
    </row>
    <row r="45" spans="1:21" s="633" customFormat="1" ht="14.25">
      <c r="A45" s="1166" t="s">
        <v>1050</v>
      </c>
      <c r="B45" s="1166"/>
      <c r="C45" s="1166"/>
      <c r="D45" s="1166"/>
      <c r="E45" s="1166"/>
      <c r="F45" s="1166"/>
      <c r="G45" s="1166"/>
      <c r="H45" s="1166"/>
      <c r="I45" s="1166"/>
      <c r="J45" s="1166"/>
      <c r="K45" s="1166"/>
      <c r="L45" s="1166"/>
      <c r="M45" s="1166"/>
      <c r="N45" s="1166"/>
      <c r="O45" s="1166"/>
      <c r="P45" s="1166"/>
      <c r="Q45" s="1166"/>
    </row>
    <row r="46" spans="1:21" ht="11.25" customHeight="1">
      <c r="A46" s="18"/>
      <c r="B46" s="18"/>
      <c r="C46" s="18"/>
      <c r="D46" s="18"/>
      <c r="E46" s="18"/>
      <c r="F46" s="18"/>
      <c r="G46" s="18"/>
      <c r="H46" s="18"/>
      <c r="I46" s="18"/>
      <c r="J46" s="18"/>
      <c r="K46" s="18"/>
      <c r="L46" s="480"/>
      <c r="M46" s="480"/>
      <c r="N46" s="481"/>
      <c r="O46" s="18"/>
    </row>
    <row r="47" spans="1:21" ht="14.25" customHeight="1">
      <c r="A47" s="1164" t="s">
        <v>1022</v>
      </c>
      <c r="B47" s="1164"/>
      <c r="C47" s="1164"/>
      <c r="D47" s="1164"/>
      <c r="E47" s="1164"/>
      <c r="F47" s="1164"/>
      <c r="G47" s="1164"/>
      <c r="H47" s="1164"/>
      <c r="I47" s="1164"/>
      <c r="J47" s="1164"/>
      <c r="K47" s="1164"/>
      <c r="L47" s="1164"/>
      <c r="M47" s="1164"/>
      <c r="N47" s="1164"/>
      <c r="O47" s="1164"/>
      <c r="P47" s="1164"/>
      <c r="Q47" s="1164"/>
    </row>
    <row r="48" spans="1:21" ht="15.75" customHeight="1">
      <c r="A48" s="27"/>
      <c r="B48" s="34"/>
      <c r="C48" s="34"/>
      <c r="D48" s="34"/>
      <c r="E48" s="34"/>
      <c r="F48" s="34"/>
      <c r="G48" s="34"/>
      <c r="H48" s="34"/>
      <c r="I48" s="34"/>
      <c r="J48" s="34"/>
      <c r="K48" s="34"/>
      <c r="L48" s="482"/>
      <c r="M48" s="482"/>
      <c r="N48" s="34"/>
      <c r="O48" s="34"/>
      <c r="P48" s="34"/>
      <c r="Q48" s="34"/>
    </row>
    <row r="49" spans="1:17" ht="15.75" customHeight="1">
      <c r="A49" s="12" t="s">
        <v>11</v>
      </c>
      <c r="B49" s="12"/>
      <c r="C49" s="12"/>
      <c r="D49" s="12"/>
      <c r="E49" s="12"/>
      <c r="F49" s="264"/>
      <c r="G49" s="12"/>
      <c r="H49" s="12"/>
      <c r="I49" s="12"/>
      <c r="J49" s="12"/>
      <c r="K49" s="12"/>
      <c r="L49" s="12"/>
      <c r="M49" s="12"/>
      <c r="P49" s="955" t="s">
        <v>12</v>
      </c>
      <c r="Q49" s="955"/>
    </row>
    <row r="50" spans="1:17" ht="12.75" customHeight="1">
      <c r="A50" s="955" t="s">
        <v>13</v>
      </c>
      <c r="B50" s="955"/>
      <c r="C50" s="955"/>
      <c r="D50" s="955"/>
      <c r="E50" s="955"/>
      <c r="F50" s="955"/>
      <c r="G50" s="955"/>
      <c r="H50" s="955"/>
      <c r="I50" s="955"/>
      <c r="J50" s="955"/>
      <c r="K50" s="955"/>
      <c r="L50" s="955"/>
      <c r="M50" s="955"/>
      <c r="N50" s="955"/>
      <c r="O50" s="955"/>
      <c r="P50" s="955"/>
      <c r="Q50" s="955"/>
    </row>
    <row r="51" spans="1:17" ht="12.75" customHeight="1">
      <c r="A51" s="955" t="s">
        <v>19</v>
      </c>
      <c r="B51" s="955"/>
      <c r="C51" s="955"/>
      <c r="D51" s="955"/>
      <c r="E51" s="955"/>
      <c r="F51" s="955"/>
      <c r="G51" s="955"/>
      <c r="H51" s="955"/>
      <c r="I51" s="955"/>
      <c r="J51" s="955"/>
      <c r="K51" s="955"/>
      <c r="L51" s="955"/>
      <c r="M51" s="955"/>
      <c r="N51" s="955"/>
      <c r="O51" s="955"/>
      <c r="P51" s="955"/>
      <c r="Q51" s="955"/>
    </row>
    <row r="52" spans="1:17">
      <c r="A52" s="12"/>
      <c r="B52" s="12"/>
      <c r="C52" s="12"/>
      <c r="D52" s="12"/>
      <c r="E52" s="12"/>
      <c r="F52" s="12"/>
      <c r="G52" s="12"/>
      <c r="H52" s="12"/>
      <c r="I52" s="12"/>
      <c r="J52" s="12"/>
      <c r="K52" s="12"/>
      <c r="L52" s="12"/>
      <c r="M52" s="12"/>
      <c r="O52" s="1008" t="s">
        <v>82</v>
      </c>
      <c r="P52" s="1008"/>
      <c r="Q52" s="1008"/>
    </row>
    <row r="53" spans="1:17">
      <c r="G53" s="245"/>
    </row>
    <row r="54" spans="1:17">
      <c r="J54" s="245"/>
    </row>
    <row r="55" spans="1:17">
      <c r="C55" s="245"/>
    </row>
    <row r="59" spans="1:17">
      <c r="K59" s="245"/>
    </row>
    <row r="61" spans="1:17">
      <c r="M61" s="245"/>
    </row>
    <row r="63" spans="1:17">
      <c r="M63" s="245"/>
    </row>
  </sheetData>
  <mergeCells count="19">
    <mergeCell ref="A8:B8"/>
    <mergeCell ref="A47:Q47"/>
    <mergeCell ref="P1:Q1"/>
    <mergeCell ref="A2:Q2"/>
    <mergeCell ref="A3:Q3"/>
    <mergeCell ref="N9:Q9"/>
    <mergeCell ref="D6:O6"/>
    <mergeCell ref="A10:A11"/>
    <mergeCell ref="B10:B11"/>
    <mergeCell ref="C10:E10"/>
    <mergeCell ref="F10:H10"/>
    <mergeCell ref="O52:Q52"/>
    <mergeCell ref="A51:Q51"/>
    <mergeCell ref="I10:K10"/>
    <mergeCell ref="L10:N10"/>
    <mergeCell ref="O10:Q10"/>
    <mergeCell ref="P49:Q49"/>
    <mergeCell ref="A50:Q50"/>
    <mergeCell ref="A45:Q45"/>
  </mergeCells>
  <phoneticPr fontId="0" type="noConversion"/>
  <printOptions horizontalCentered="1"/>
  <pageMargins left="0.70866141732283472" right="0.70866141732283472" top="0.23622047244094491" bottom="0" header="0.31496062992125984" footer="0.31496062992125984"/>
  <pageSetup paperSize="9" scale="78" orientation="landscape" r:id="rId1"/>
  <drawing r:id="rId2"/>
</worksheet>
</file>

<file path=xl/worksheets/sheet25.xml><?xml version="1.0" encoding="utf-8"?>
<worksheet xmlns="http://schemas.openxmlformats.org/spreadsheetml/2006/main" xmlns:r="http://schemas.openxmlformats.org/officeDocument/2006/relationships">
  <sheetPr>
    <tabColor rgb="FF00B050"/>
    <pageSetUpPr fitToPage="1"/>
  </sheetPr>
  <dimension ref="A1:Y56"/>
  <sheetViews>
    <sheetView topLeftCell="A6" zoomScale="90" zoomScaleNormal="90" zoomScaleSheetLayoutView="77" workbookViewId="0">
      <selection activeCell="G21" sqref="G21"/>
    </sheetView>
  </sheetViews>
  <sheetFormatPr defaultRowHeight="12.75"/>
  <cols>
    <col min="1" max="1" width="6.140625" customWidth="1"/>
    <col min="2" max="2" width="19" customWidth="1"/>
    <col min="3" max="3" width="14.7109375" customWidth="1"/>
    <col min="4" max="4" width="11.28515625" style="230" customWidth="1"/>
    <col min="5" max="5" width="10.28515625" customWidth="1"/>
    <col min="6" max="6" width="12" customWidth="1"/>
    <col min="7" max="7" width="13.140625" customWidth="1"/>
    <col min="11" max="12" width="9.28515625" bestFit="1" customWidth="1"/>
    <col min="14" max="15" width="9.28515625" bestFit="1" customWidth="1"/>
    <col min="20" max="20" width="10.42578125" customWidth="1"/>
    <col min="21" max="21" width="11.140625" customWidth="1"/>
    <col min="22" max="22" width="11.85546875" customWidth="1"/>
  </cols>
  <sheetData>
    <row r="1" spans="1:25" ht="15">
      <c r="Q1" s="1167" t="s">
        <v>65</v>
      </c>
      <c r="R1" s="1167"/>
      <c r="S1" s="1167"/>
    </row>
    <row r="3" spans="1:25" ht="15">
      <c r="A3" s="1135" t="s">
        <v>0</v>
      </c>
      <c r="B3" s="1135"/>
      <c r="C3" s="1135"/>
      <c r="D3" s="1135"/>
      <c r="E3" s="1135"/>
      <c r="F3" s="1135"/>
      <c r="G3" s="1135"/>
      <c r="H3" s="1135"/>
      <c r="I3" s="1135"/>
      <c r="J3" s="1135"/>
      <c r="K3" s="1135"/>
      <c r="L3" s="1135"/>
      <c r="M3" s="1135"/>
      <c r="N3" s="1135"/>
      <c r="O3" s="1135"/>
      <c r="P3" s="1135"/>
      <c r="Q3" s="1135"/>
    </row>
    <row r="4" spans="1:25" ht="20.25">
      <c r="A4" s="1086" t="s">
        <v>899</v>
      </c>
      <c r="B4" s="1086"/>
      <c r="C4" s="1086"/>
      <c r="D4" s="1086"/>
      <c r="E4" s="1086"/>
      <c r="F4" s="1086"/>
      <c r="G4" s="1086"/>
      <c r="H4" s="1086"/>
      <c r="I4" s="1086"/>
      <c r="J4" s="1086"/>
      <c r="K4" s="1086"/>
      <c r="L4" s="1086"/>
      <c r="M4" s="1086"/>
      <c r="N4" s="1086"/>
      <c r="O4" s="1086"/>
      <c r="P4" s="1086"/>
      <c r="Q4" s="36"/>
    </row>
    <row r="5" spans="1:25" ht="15.75">
      <c r="A5" s="1168" t="s">
        <v>704</v>
      </c>
      <c r="B5" s="1168"/>
      <c r="C5" s="1168"/>
      <c r="D5" s="1168"/>
      <c r="E5" s="1168"/>
      <c r="F5" s="1168"/>
      <c r="G5" s="1168"/>
      <c r="H5" s="1168"/>
      <c r="I5" s="1168"/>
      <c r="J5" s="1168"/>
      <c r="K5" s="1168"/>
      <c r="L5" s="1168"/>
      <c r="M5" s="1168"/>
      <c r="N5" s="1168"/>
      <c r="O5" s="1168"/>
      <c r="P5" s="1168"/>
      <c r="Q5" s="1168"/>
    </row>
    <row r="6" spans="1:25">
      <c r="A6" s="28"/>
      <c r="B6" s="28"/>
      <c r="C6" s="119"/>
      <c r="D6" s="731"/>
      <c r="E6" s="28"/>
      <c r="F6" s="28"/>
      <c r="G6" s="28"/>
      <c r="H6" s="28"/>
      <c r="I6" s="28"/>
      <c r="J6" s="28"/>
      <c r="K6" s="28"/>
      <c r="L6" s="28"/>
      <c r="M6" s="28"/>
      <c r="N6" s="28"/>
      <c r="O6" s="28"/>
      <c r="P6" s="28"/>
      <c r="Q6" s="28"/>
      <c r="U6" s="28"/>
    </row>
    <row r="8" spans="1:25" ht="15.75">
      <c r="A8" s="1007" t="s">
        <v>240</v>
      </c>
      <c r="B8" s="1007"/>
      <c r="C8" s="1007"/>
      <c r="D8" s="1007"/>
      <c r="E8" s="1007"/>
      <c r="F8" s="1007"/>
      <c r="G8" s="1007"/>
      <c r="H8" s="1007"/>
      <c r="I8" s="1007"/>
      <c r="J8" s="1007"/>
      <c r="K8" s="1007"/>
      <c r="L8" s="1007"/>
      <c r="M8" s="1007"/>
      <c r="N8" s="1007"/>
      <c r="O8" s="1007"/>
      <c r="P8" s="1007"/>
      <c r="Q8" s="1007"/>
      <c r="R8" s="1007"/>
      <c r="S8" s="1007"/>
    </row>
    <row r="9" spans="1:25" ht="15.75">
      <c r="A9" s="39"/>
      <c r="B9" s="32"/>
      <c r="C9" s="32"/>
      <c r="D9" s="906"/>
      <c r="E9" s="32"/>
      <c r="F9" s="32"/>
      <c r="G9" s="32"/>
      <c r="H9" s="32"/>
      <c r="I9" s="32"/>
      <c r="J9" s="32"/>
      <c r="K9" s="32"/>
      <c r="L9" s="32"/>
      <c r="M9" s="32"/>
      <c r="N9" s="32"/>
      <c r="O9" s="32"/>
      <c r="P9" s="1169" t="s">
        <v>233</v>
      </c>
      <c r="Q9" s="1169"/>
      <c r="R9" s="1169"/>
      <c r="S9" s="1169"/>
      <c r="U9" s="32"/>
    </row>
    <row r="10" spans="1:25">
      <c r="P10" s="1152" t="s">
        <v>925</v>
      </c>
      <c r="Q10" s="1152"/>
      <c r="R10" s="1152"/>
      <c r="S10" s="1152"/>
    </row>
    <row r="11" spans="1:25" ht="28.5" customHeight="1">
      <c r="A11" s="1133" t="s">
        <v>25</v>
      </c>
      <c r="B11" s="1133" t="s">
        <v>210</v>
      </c>
      <c r="C11" s="1133" t="s">
        <v>391</v>
      </c>
      <c r="D11" s="1133" t="s">
        <v>498</v>
      </c>
      <c r="E11" s="1009" t="s">
        <v>942</v>
      </c>
      <c r="F11" s="1009"/>
      <c r="G11" s="1009"/>
      <c r="H11" s="989" t="s">
        <v>940</v>
      </c>
      <c r="I11" s="1031"/>
      <c r="J11" s="990"/>
      <c r="K11" s="1036" t="s">
        <v>835</v>
      </c>
      <c r="L11" s="1037"/>
      <c r="M11" s="1165"/>
      <c r="N11" s="1144" t="s">
        <v>163</v>
      </c>
      <c r="O11" s="1170"/>
      <c r="P11" s="1171"/>
      <c r="Q11" s="985" t="s">
        <v>943</v>
      </c>
      <c r="R11" s="985"/>
      <c r="S11" s="985"/>
      <c r="T11" s="1133" t="s">
        <v>257</v>
      </c>
      <c r="U11" s="1133" t="s">
        <v>444</v>
      </c>
      <c r="V11" s="1133" t="s">
        <v>392</v>
      </c>
    </row>
    <row r="12" spans="1:25" ht="45" customHeight="1">
      <c r="A12" s="1134"/>
      <c r="B12" s="1134"/>
      <c r="C12" s="1134"/>
      <c r="D12" s="1134"/>
      <c r="E12" s="532" t="s">
        <v>182</v>
      </c>
      <c r="F12" s="532" t="s">
        <v>211</v>
      </c>
      <c r="G12" s="532" t="s">
        <v>18</v>
      </c>
      <c r="H12" s="532" t="s">
        <v>182</v>
      </c>
      <c r="I12" s="532" t="s">
        <v>211</v>
      </c>
      <c r="J12" s="532" t="s">
        <v>18</v>
      </c>
      <c r="K12" s="532" t="s">
        <v>182</v>
      </c>
      <c r="L12" s="532" t="s">
        <v>211</v>
      </c>
      <c r="M12" s="532" t="s">
        <v>18</v>
      </c>
      <c r="N12" s="532" t="s">
        <v>182</v>
      </c>
      <c r="O12" s="532" t="s">
        <v>211</v>
      </c>
      <c r="P12" s="532" t="s">
        <v>18</v>
      </c>
      <c r="Q12" s="532" t="s">
        <v>244</v>
      </c>
      <c r="R12" s="532" t="s">
        <v>225</v>
      </c>
      <c r="S12" s="532" t="s">
        <v>226</v>
      </c>
      <c r="T12" s="1134"/>
      <c r="U12" s="1134"/>
      <c r="V12" s="1134"/>
    </row>
    <row r="13" spans="1:25">
      <c r="A13" s="546">
        <v>1</v>
      </c>
      <c r="B13" s="547">
        <v>2</v>
      </c>
      <c r="C13" s="436">
        <v>3</v>
      </c>
      <c r="D13" s="547">
        <v>4</v>
      </c>
      <c r="E13" s="547">
        <v>5</v>
      </c>
      <c r="F13" s="436">
        <v>6</v>
      </c>
      <c r="G13" s="547">
        <v>7</v>
      </c>
      <c r="H13" s="547">
        <v>8</v>
      </c>
      <c r="I13" s="436">
        <v>9</v>
      </c>
      <c r="J13" s="547">
        <v>10</v>
      </c>
      <c r="K13" s="547">
        <v>11</v>
      </c>
      <c r="L13" s="436">
        <v>12</v>
      </c>
      <c r="M13" s="547">
        <v>13</v>
      </c>
      <c r="N13" s="547">
        <v>14</v>
      </c>
      <c r="O13" s="436">
        <v>15</v>
      </c>
      <c r="P13" s="547">
        <v>16</v>
      </c>
      <c r="Q13" s="547">
        <v>17</v>
      </c>
      <c r="R13" s="436">
        <v>18</v>
      </c>
      <c r="S13" s="547">
        <v>19</v>
      </c>
      <c r="T13" s="547">
        <v>20</v>
      </c>
      <c r="U13" s="436">
        <v>21</v>
      </c>
      <c r="V13" s="547">
        <v>22</v>
      </c>
    </row>
    <row r="14" spans="1:25" ht="17.25" customHeight="1">
      <c r="A14" s="218">
        <v>1</v>
      </c>
      <c r="B14" s="118" t="s">
        <v>673</v>
      </c>
      <c r="C14" s="273">
        <v>4281</v>
      </c>
      <c r="D14" s="495">
        <v>3501</v>
      </c>
      <c r="E14" s="262">
        <f>C14*10*600/100000</f>
        <v>256.86</v>
      </c>
      <c r="F14" s="246">
        <f>C14*10*800/100000</f>
        <v>342.48</v>
      </c>
      <c r="G14" s="262">
        <f>E14+F14</f>
        <v>599.34</v>
      </c>
      <c r="H14" s="262">
        <v>0</v>
      </c>
      <c r="I14" s="246">
        <v>0</v>
      </c>
      <c r="J14" s="262">
        <f>H14+I14</f>
        <v>0</v>
      </c>
      <c r="K14" s="262">
        <v>256.86</v>
      </c>
      <c r="L14" s="246">
        <v>314.08758146534547</v>
      </c>
      <c r="M14" s="262">
        <f>K14+L14</f>
        <v>570.94758146534548</v>
      </c>
      <c r="N14" s="262">
        <v>147.3427069205311</v>
      </c>
      <c r="O14" s="246">
        <v>195.95344154296163</v>
      </c>
      <c r="P14" s="262">
        <f>N14+O14</f>
        <v>343.29614846349273</v>
      </c>
      <c r="Q14" s="274">
        <f>(H14+K14)-N14</f>
        <v>109.51729307946891</v>
      </c>
      <c r="R14" s="244">
        <f>(I14+L14)-O14</f>
        <v>118.13413992238384</v>
      </c>
      <c r="S14" s="274">
        <f>(J14+M14)-P14</f>
        <v>227.65143300185275</v>
      </c>
      <c r="T14" s="84" t="s">
        <v>716</v>
      </c>
      <c r="U14" s="488">
        <f>D14</f>
        <v>3501</v>
      </c>
      <c r="V14" s="368">
        <f>U14</f>
        <v>3501</v>
      </c>
      <c r="X14" s="522"/>
      <c r="Y14" s="522"/>
    </row>
    <row r="15" spans="1:25" ht="17.25" customHeight="1">
      <c r="A15" s="218">
        <v>2</v>
      </c>
      <c r="B15" s="118" t="s">
        <v>674</v>
      </c>
      <c r="C15" s="273">
        <v>7857</v>
      </c>
      <c r="D15" s="495">
        <v>6068</v>
      </c>
      <c r="E15" s="262">
        <f t="shared" ref="E15:E43" si="0">C15*10*600/100000</f>
        <v>471.42</v>
      </c>
      <c r="F15" s="246">
        <f t="shared" ref="F15:F43" si="1">C15*10*800/100000</f>
        <v>628.55999999999995</v>
      </c>
      <c r="G15" s="262">
        <f t="shared" ref="G15:G43" si="2">E15+F15</f>
        <v>1099.98</v>
      </c>
      <c r="H15" s="262">
        <v>0</v>
      </c>
      <c r="I15" s="246">
        <v>0</v>
      </c>
      <c r="J15" s="262">
        <f t="shared" ref="J15:J43" si="3">H15+I15</f>
        <v>0</v>
      </c>
      <c r="K15" s="262">
        <v>471.42</v>
      </c>
      <c r="L15" s="246">
        <v>576.45085904536768</v>
      </c>
      <c r="M15" s="262">
        <f t="shared" ref="M15:M43" si="4">K15+L15</f>
        <v>1047.8708590453678</v>
      </c>
      <c r="N15" s="262">
        <v>254.10651226147155</v>
      </c>
      <c r="O15" s="246">
        <v>337.94034762080133</v>
      </c>
      <c r="P15" s="262">
        <f t="shared" ref="P15:P43" si="5">N15+O15</f>
        <v>592.04685988227288</v>
      </c>
      <c r="Q15" s="274">
        <f t="shared" ref="Q15:Q44" si="6">(H15+K15)-N15</f>
        <v>217.31348773852847</v>
      </c>
      <c r="R15" s="244">
        <f t="shared" ref="R15:R44" si="7">(I15+L15)-O15</f>
        <v>238.51051142456635</v>
      </c>
      <c r="S15" s="274">
        <f t="shared" ref="S15:S44" si="8">(J15+M15)-P15</f>
        <v>455.82399916309487</v>
      </c>
      <c r="T15" s="84" t="s">
        <v>716</v>
      </c>
      <c r="U15" s="488">
        <f t="shared" ref="U15:U43" si="9">D15</f>
        <v>6068</v>
      </c>
      <c r="V15" s="368">
        <f t="shared" ref="V15:V43" si="10">U15</f>
        <v>6068</v>
      </c>
      <c r="X15" s="522"/>
      <c r="Y15" s="522"/>
    </row>
    <row r="16" spans="1:25" ht="17.25" customHeight="1">
      <c r="A16" s="218">
        <v>3</v>
      </c>
      <c r="B16" s="118" t="s">
        <v>675</v>
      </c>
      <c r="C16" s="273">
        <v>4575</v>
      </c>
      <c r="D16" s="495">
        <v>3585</v>
      </c>
      <c r="E16" s="262">
        <f t="shared" si="0"/>
        <v>274.5</v>
      </c>
      <c r="F16" s="246">
        <f t="shared" si="1"/>
        <v>366</v>
      </c>
      <c r="G16" s="262">
        <f t="shared" si="2"/>
        <v>640.5</v>
      </c>
      <c r="H16" s="262">
        <v>0</v>
      </c>
      <c r="I16" s="246">
        <v>0</v>
      </c>
      <c r="J16" s="262">
        <f t="shared" si="3"/>
        <v>0</v>
      </c>
      <c r="K16" s="262">
        <v>274.5</v>
      </c>
      <c r="L16" s="246">
        <v>335.65771670262916</v>
      </c>
      <c r="M16" s="262">
        <f t="shared" si="4"/>
        <v>610.15771670262916</v>
      </c>
      <c r="N16" s="262">
        <v>148.33448869517667</v>
      </c>
      <c r="O16" s="246">
        <v>197.2724281155798</v>
      </c>
      <c r="P16" s="262">
        <f t="shared" si="5"/>
        <v>345.6069168107565</v>
      </c>
      <c r="Q16" s="274">
        <f t="shared" si="6"/>
        <v>126.16551130482333</v>
      </c>
      <c r="R16" s="244">
        <f t="shared" si="7"/>
        <v>138.38528858704936</v>
      </c>
      <c r="S16" s="274">
        <f t="shared" si="8"/>
        <v>264.55079989187266</v>
      </c>
      <c r="T16" s="84" t="s">
        <v>716</v>
      </c>
      <c r="U16" s="488">
        <f t="shared" si="9"/>
        <v>3585</v>
      </c>
      <c r="V16" s="368">
        <f t="shared" si="10"/>
        <v>3585</v>
      </c>
      <c r="X16" s="522"/>
      <c r="Y16" s="522"/>
    </row>
    <row r="17" spans="1:25" ht="17.25" customHeight="1">
      <c r="A17" s="218">
        <v>4</v>
      </c>
      <c r="B17" s="118" t="s">
        <v>676</v>
      </c>
      <c r="C17" s="273">
        <v>5336</v>
      </c>
      <c r="D17" s="495">
        <v>4139</v>
      </c>
      <c r="E17" s="262">
        <f t="shared" si="0"/>
        <v>320.16000000000003</v>
      </c>
      <c r="F17" s="246">
        <f t="shared" si="1"/>
        <v>426.88</v>
      </c>
      <c r="G17" s="262">
        <f t="shared" si="2"/>
        <v>747.04</v>
      </c>
      <c r="H17" s="262">
        <v>0</v>
      </c>
      <c r="I17" s="246">
        <v>0</v>
      </c>
      <c r="J17" s="262">
        <f t="shared" si="3"/>
        <v>0</v>
      </c>
      <c r="K17" s="262">
        <v>320.16000000000003</v>
      </c>
      <c r="L17" s="246">
        <v>391.49061777600639</v>
      </c>
      <c r="M17" s="262">
        <f t="shared" si="4"/>
        <v>711.65061777600636</v>
      </c>
      <c r="N17" s="262">
        <v>173.77218851517782</v>
      </c>
      <c r="O17" s="246">
        <v>231.10243523873135</v>
      </c>
      <c r="P17" s="262">
        <f t="shared" si="5"/>
        <v>404.87462375390919</v>
      </c>
      <c r="Q17" s="274">
        <f t="shared" si="6"/>
        <v>146.38781148482221</v>
      </c>
      <c r="R17" s="244">
        <f t="shared" si="7"/>
        <v>160.38818253727504</v>
      </c>
      <c r="S17" s="274">
        <f t="shared" si="8"/>
        <v>306.77599402209717</v>
      </c>
      <c r="T17" s="84" t="s">
        <v>716</v>
      </c>
      <c r="U17" s="488">
        <f t="shared" si="9"/>
        <v>4139</v>
      </c>
      <c r="V17" s="368">
        <f t="shared" si="10"/>
        <v>4139</v>
      </c>
      <c r="X17" s="522"/>
      <c r="Y17" s="522"/>
    </row>
    <row r="18" spans="1:25" ht="17.25" customHeight="1">
      <c r="A18" s="218">
        <v>5</v>
      </c>
      <c r="B18" s="118" t="s">
        <v>677</v>
      </c>
      <c r="C18" s="273">
        <v>5925</v>
      </c>
      <c r="D18" s="495">
        <v>4628</v>
      </c>
      <c r="E18" s="262">
        <f t="shared" si="0"/>
        <v>355.5</v>
      </c>
      <c r="F18" s="246">
        <f t="shared" si="1"/>
        <v>474</v>
      </c>
      <c r="G18" s="262">
        <f t="shared" si="2"/>
        <v>829.5</v>
      </c>
      <c r="H18" s="262">
        <v>0</v>
      </c>
      <c r="I18" s="246">
        <v>0</v>
      </c>
      <c r="J18" s="262">
        <f t="shared" si="3"/>
        <v>0</v>
      </c>
      <c r="K18" s="262">
        <v>355.5</v>
      </c>
      <c r="L18" s="246">
        <v>434.70425605750336</v>
      </c>
      <c r="M18" s="262">
        <f t="shared" si="4"/>
        <v>790.20425605750336</v>
      </c>
      <c r="N18" s="262">
        <v>193.87229914799536</v>
      </c>
      <c r="O18" s="246">
        <v>257.83389644379247</v>
      </c>
      <c r="P18" s="262">
        <f t="shared" si="5"/>
        <v>451.70619559178783</v>
      </c>
      <c r="Q18" s="274">
        <f t="shared" si="6"/>
        <v>161.62770085200464</v>
      </c>
      <c r="R18" s="244">
        <f t="shared" si="7"/>
        <v>176.87035961371089</v>
      </c>
      <c r="S18" s="274">
        <f t="shared" si="8"/>
        <v>338.49806046571553</v>
      </c>
      <c r="T18" s="84" t="s">
        <v>716</v>
      </c>
      <c r="U18" s="488">
        <f t="shared" si="9"/>
        <v>4628</v>
      </c>
      <c r="V18" s="368">
        <f t="shared" si="10"/>
        <v>4628</v>
      </c>
      <c r="X18" s="522"/>
      <c r="Y18" s="522"/>
    </row>
    <row r="19" spans="1:25" ht="17.25" customHeight="1">
      <c r="A19" s="218">
        <v>6</v>
      </c>
      <c r="B19" s="118" t="s">
        <v>678</v>
      </c>
      <c r="C19" s="273">
        <v>1928</v>
      </c>
      <c r="D19" s="495">
        <v>1568</v>
      </c>
      <c r="E19" s="262">
        <f t="shared" si="0"/>
        <v>115.68</v>
      </c>
      <c r="F19" s="246">
        <f t="shared" si="1"/>
        <v>154.24</v>
      </c>
      <c r="G19" s="262">
        <f t="shared" si="2"/>
        <v>269.92</v>
      </c>
      <c r="H19" s="262">
        <v>0</v>
      </c>
      <c r="I19" s="246">
        <v>0</v>
      </c>
      <c r="J19" s="262">
        <f t="shared" si="3"/>
        <v>0</v>
      </c>
      <c r="K19" s="262">
        <v>115.68</v>
      </c>
      <c r="L19" s="246">
        <v>141.45313176014625</v>
      </c>
      <c r="M19" s="262">
        <f t="shared" si="4"/>
        <v>257.13313176014628</v>
      </c>
      <c r="N19" s="262">
        <v>65.030830423580369</v>
      </c>
      <c r="O19" s="246">
        <v>86.485549873671189</v>
      </c>
      <c r="P19" s="262">
        <f t="shared" si="5"/>
        <v>151.51638029725154</v>
      </c>
      <c r="Q19" s="274">
        <f t="shared" si="6"/>
        <v>50.649169576419638</v>
      </c>
      <c r="R19" s="244">
        <f t="shared" si="7"/>
        <v>54.96758188647506</v>
      </c>
      <c r="S19" s="274">
        <f t="shared" si="8"/>
        <v>105.61675146289474</v>
      </c>
      <c r="T19" s="84" t="s">
        <v>716</v>
      </c>
      <c r="U19" s="488">
        <f t="shared" si="9"/>
        <v>1568</v>
      </c>
      <c r="V19" s="368">
        <f t="shared" si="10"/>
        <v>1568</v>
      </c>
      <c r="X19" s="522"/>
      <c r="Y19" s="522"/>
    </row>
    <row r="20" spans="1:25" ht="17.25" customHeight="1">
      <c r="A20" s="218">
        <v>7</v>
      </c>
      <c r="B20" s="118" t="s">
        <v>679</v>
      </c>
      <c r="C20" s="273">
        <v>6021</v>
      </c>
      <c r="D20" s="495">
        <v>4865</v>
      </c>
      <c r="E20" s="262">
        <f t="shared" si="0"/>
        <v>361.26</v>
      </c>
      <c r="F20" s="246">
        <f t="shared" si="1"/>
        <v>481.68</v>
      </c>
      <c r="G20" s="262">
        <f t="shared" si="2"/>
        <v>842.94</v>
      </c>
      <c r="H20" s="262">
        <v>0</v>
      </c>
      <c r="I20" s="246">
        <v>0</v>
      </c>
      <c r="J20" s="262">
        <f t="shared" si="3"/>
        <v>0</v>
      </c>
      <c r="K20" s="262">
        <v>361.26</v>
      </c>
      <c r="L20" s="246">
        <v>441.74756552273885</v>
      </c>
      <c r="M20" s="262">
        <f t="shared" si="4"/>
        <v>803.00756552273879</v>
      </c>
      <c r="N20" s="262">
        <v>202.33550362497118</v>
      </c>
      <c r="O20" s="246">
        <v>269.089248530134</v>
      </c>
      <c r="P20" s="262">
        <f t="shared" si="5"/>
        <v>471.42475215510518</v>
      </c>
      <c r="Q20" s="274">
        <f t="shared" si="6"/>
        <v>158.92449637502881</v>
      </c>
      <c r="R20" s="244">
        <f t="shared" si="7"/>
        <v>172.65831699260485</v>
      </c>
      <c r="S20" s="274">
        <f t="shared" si="8"/>
        <v>331.58281336763361</v>
      </c>
      <c r="T20" s="84" t="s">
        <v>716</v>
      </c>
      <c r="U20" s="488">
        <f t="shared" si="9"/>
        <v>4865</v>
      </c>
      <c r="V20" s="368">
        <f t="shared" si="10"/>
        <v>4865</v>
      </c>
      <c r="X20" s="522"/>
      <c r="Y20" s="522"/>
    </row>
    <row r="21" spans="1:25" ht="17.25" customHeight="1">
      <c r="A21" s="218">
        <v>8</v>
      </c>
      <c r="B21" s="118" t="s">
        <v>680</v>
      </c>
      <c r="C21" s="273">
        <v>1495</v>
      </c>
      <c r="D21" s="495">
        <v>1115</v>
      </c>
      <c r="E21" s="262">
        <f t="shared" si="0"/>
        <v>89.7</v>
      </c>
      <c r="F21" s="246">
        <f t="shared" si="1"/>
        <v>119.6</v>
      </c>
      <c r="G21" s="262">
        <f t="shared" si="2"/>
        <v>209.3</v>
      </c>
      <c r="H21" s="262">
        <v>0</v>
      </c>
      <c r="I21" s="246">
        <v>0</v>
      </c>
      <c r="J21" s="262">
        <f t="shared" si="3"/>
        <v>0</v>
      </c>
      <c r="K21" s="262">
        <v>89.7</v>
      </c>
      <c r="L21" s="246">
        <v>109.68487135965695</v>
      </c>
      <c r="M21" s="262">
        <f t="shared" si="4"/>
        <v>199.38487135965696</v>
      </c>
      <c r="N21" s="262">
        <v>46.830132159175044</v>
      </c>
      <c r="O21" s="246">
        <v>62.280147801624217</v>
      </c>
      <c r="P21" s="262">
        <f t="shared" si="5"/>
        <v>109.11027996079926</v>
      </c>
      <c r="Q21" s="274">
        <f t="shared" si="6"/>
        <v>42.869867840824959</v>
      </c>
      <c r="R21" s="244">
        <f t="shared" si="7"/>
        <v>47.404723558032735</v>
      </c>
      <c r="S21" s="274">
        <f t="shared" si="8"/>
        <v>90.274591398857694</v>
      </c>
      <c r="T21" s="84" t="s">
        <v>716</v>
      </c>
      <c r="U21" s="488">
        <f t="shared" si="9"/>
        <v>1115</v>
      </c>
      <c r="V21" s="368">
        <f t="shared" si="10"/>
        <v>1115</v>
      </c>
      <c r="X21" s="522"/>
      <c r="Y21" s="522"/>
    </row>
    <row r="22" spans="1:25" ht="17.25" customHeight="1">
      <c r="A22" s="218">
        <v>9</v>
      </c>
      <c r="B22" s="118" t="s">
        <v>681</v>
      </c>
      <c r="C22" s="273">
        <v>3983</v>
      </c>
      <c r="D22" s="495">
        <v>3208</v>
      </c>
      <c r="E22" s="262">
        <f t="shared" si="0"/>
        <v>238.98</v>
      </c>
      <c r="F22" s="246">
        <f t="shared" si="1"/>
        <v>318.64</v>
      </c>
      <c r="G22" s="262">
        <f t="shared" si="2"/>
        <v>557.62</v>
      </c>
      <c r="H22" s="262">
        <v>0</v>
      </c>
      <c r="I22" s="246">
        <v>0</v>
      </c>
      <c r="J22" s="262">
        <f t="shared" si="3"/>
        <v>0</v>
      </c>
      <c r="K22" s="262">
        <v>238.98</v>
      </c>
      <c r="L22" s="246">
        <v>292.22397500034356</v>
      </c>
      <c r="M22" s="262">
        <f t="shared" si="4"/>
        <v>531.20397500034358</v>
      </c>
      <c r="N22" s="262">
        <v>133.18727613695296</v>
      </c>
      <c r="O22" s="246">
        <v>177.12790591559354</v>
      </c>
      <c r="P22" s="262">
        <f t="shared" si="5"/>
        <v>310.3151820525465</v>
      </c>
      <c r="Q22" s="274">
        <f t="shared" si="6"/>
        <v>105.79272386304703</v>
      </c>
      <c r="R22" s="244">
        <f t="shared" si="7"/>
        <v>115.09606908475001</v>
      </c>
      <c r="S22" s="274">
        <f t="shared" si="8"/>
        <v>220.88879294779707</v>
      </c>
      <c r="T22" s="84" t="s">
        <v>716</v>
      </c>
      <c r="U22" s="488">
        <f t="shared" si="9"/>
        <v>3208</v>
      </c>
      <c r="V22" s="368">
        <f t="shared" si="10"/>
        <v>3208</v>
      </c>
      <c r="X22" s="522"/>
      <c r="Y22" s="522"/>
    </row>
    <row r="23" spans="1:25" ht="17.25" customHeight="1">
      <c r="A23" s="218">
        <v>10</v>
      </c>
      <c r="B23" s="118" t="s">
        <v>682</v>
      </c>
      <c r="C23" s="273">
        <v>2896</v>
      </c>
      <c r="D23" s="495">
        <v>2351</v>
      </c>
      <c r="E23" s="262">
        <f t="shared" si="0"/>
        <v>173.76</v>
      </c>
      <c r="F23" s="246">
        <f t="shared" si="1"/>
        <v>231.68</v>
      </c>
      <c r="G23" s="262">
        <f t="shared" si="2"/>
        <v>405.44</v>
      </c>
      <c r="H23" s="262">
        <v>0</v>
      </c>
      <c r="I23" s="246">
        <v>0</v>
      </c>
      <c r="J23" s="262">
        <f t="shared" si="3"/>
        <v>0</v>
      </c>
      <c r="K23" s="262">
        <v>173.76</v>
      </c>
      <c r="L23" s="246">
        <v>212.47316886793749</v>
      </c>
      <c r="M23" s="262">
        <f t="shared" si="4"/>
        <v>386.23316886793748</v>
      </c>
      <c r="N23" s="262">
        <v>98.234482078988293</v>
      </c>
      <c r="O23" s="246">
        <v>130.64362155332364</v>
      </c>
      <c r="P23" s="262">
        <f t="shared" si="5"/>
        <v>228.87810363231193</v>
      </c>
      <c r="Q23" s="274">
        <f t="shared" si="6"/>
        <v>75.525517921011698</v>
      </c>
      <c r="R23" s="244">
        <f t="shared" si="7"/>
        <v>81.829547314613848</v>
      </c>
      <c r="S23" s="274">
        <f t="shared" si="8"/>
        <v>157.35506523562555</v>
      </c>
      <c r="T23" s="84" t="s">
        <v>716</v>
      </c>
      <c r="U23" s="488">
        <f t="shared" si="9"/>
        <v>2351</v>
      </c>
      <c r="V23" s="368">
        <f t="shared" si="10"/>
        <v>2351</v>
      </c>
      <c r="X23" s="522"/>
      <c r="Y23" s="522"/>
    </row>
    <row r="24" spans="1:25" ht="17.25" customHeight="1">
      <c r="A24" s="218">
        <v>11</v>
      </c>
      <c r="B24" s="118" t="s">
        <v>683</v>
      </c>
      <c r="C24" s="273">
        <v>10198</v>
      </c>
      <c r="D24" s="495">
        <v>7362</v>
      </c>
      <c r="E24" s="262">
        <f t="shared" si="0"/>
        <v>611.88</v>
      </c>
      <c r="F24" s="246">
        <f t="shared" si="1"/>
        <v>815.84</v>
      </c>
      <c r="G24" s="262">
        <f t="shared" si="2"/>
        <v>1427.72</v>
      </c>
      <c r="H24" s="262">
        <v>0</v>
      </c>
      <c r="I24" s="246">
        <v>0</v>
      </c>
      <c r="J24" s="262">
        <f t="shared" si="3"/>
        <v>0</v>
      </c>
      <c r="K24" s="262">
        <v>611.88</v>
      </c>
      <c r="L24" s="747">
        <v>748.20489506741251</v>
      </c>
      <c r="M24" s="262">
        <f t="shared" si="4"/>
        <v>1360.0848950674126</v>
      </c>
      <c r="N24" s="262">
        <v>307.69879288413932</v>
      </c>
      <c r="O24" s="246">
        <v>409.2135856902766</v>
      </c>
      <c r="P24" s="262">
        <f t="shared" si="5"/>
        <v>716.91237857441592</v>
      </c>
      <c r="Q24" s="274">
        <f t="shared" si="6"/>
        <v>304.18120711586067</v>
      </c>
      <c r="R24" s="244">
        <f t="shared" si="7"/>
        <v>338.99130937713591</v>
      </c>
      <c r="S24" s="274">
        <f t="shared" si="8"/>
        <v>643.17251649299669</v>
      </c>
      <c r="T24" s="84" t="s">
        <v>716</v>
      </c>
      <c r="U24" s="488">
        <f t="shared" si="9"/>
        <v>7362</v>
      </c>
      <c r="V24" s="368">
        <f t="shared" si="10"/>
        <v>7362</v>
      </c>
      <c r="X24" s="522"/>
      <c r="Y24" s="522"/>
    </row>
    <row r="25" spans="1:25" ht="17.25" customHeight="1">
      <c r="A25" s="218">
        <v>12</v>
      </c>
      <c r="B25" s="118" t="s">
        <v>684</v>
      </c>
      <c r="C25" s="273">
        <v>3210</v>
      </c>
      <c r="D25" s="495">
        <v>2673</v>
      </c>
      <c r="E25" s="262">
        <f t="shared" si="0"/>
        <v>192.6</v>
      </c>
      <c r="F25" s="246">
        <f t="shared" si="1"/>
        <v>256.8</v>
      </c>
      <c r="G25" s="262">
        <f t="shared" si="2"/>
        <v>449.4</v>
      </c>
      <c r="H25" s="262">
        <v>0</v>
      </c>
      <c r="I25" s="246">
        <v>0</v>
      </c>
      <c r="J25" s="262">
        <f t="shared" si="3"/>
        <v>0</v>
      </c>
      <c r="K25" s="262">
        <v>192.6</v>
      </c>
      <c r="L25" s="246">
        <v>235.51066024381194</v>
      </c>
      <c r="M25" s="262">
        <f t="shared" si="4"/>
        <v>428.11066024381194</v>
      </c>
      <c r="N25" s="262">
        <v>111.89702737456074</v>
      </c>
      <c r="O25" s="246">
        <v>148.81366082339065</v>
      </c>
      <c r="P25" s="262">
        <f t="shared" si="5"/>
        <v>260.71068819795141</v>
      </c>
      <c r="Q25" s="274">
        <f t="shared" si="6"/>
        <v>80.702972625439259</v>
      </c>
      <c r="R25" s="244">
        <f t="shared" si="7"/>
        <v>86.696999420421292</v>
      </c>
      <c r="S25" s="274">
        <f t="shared" si="8"/>
        <v>167.39997204586052</v>
      </c>
      <c r="T25" s="84" t="s">
        <v>716</v>
      </c>
      <c r="U25" s="488">
        <f t="shared" si="9"/>
        <v>2673</v>
      </c>
      <c r="V25" s="368">
        <f t="shared" si="10"/>
        <v>2673</v>
      </c>
      <c r="X25" s="522"/>
      <c r="Y25" s="522"/>
    </row>
    <row r="26" spans="1:25" ht="17.25" customHeight="1">
      <c r="A26" s="218">
        <v>13</v>
      </c>
      <c r="B26" s="118" t="s">
        <v>685</v>
      </c>
      <c r="C26" s="273">
        <v>6136</v>
      </c>
      <c r="D26" s="495">
        <v>5266</v>
      </c>
      <c r="E26" s="262">
        <f t="shared" si="0"/>
        <v>368.16</v>
      </c>
      <c r="F26" s="246">
        <f t="shared" si="1"/>
        <v>490.88</v>
      </c>
      <c r="G26" s="262">
        <f t="shared" si="2"/>
        <v>859.04</v>
      </c>
      <c r="H26" s="262">
        <v>0</v>
      </c>
      <c r="I26" s="246">
        <v>0</v>
      </c>
      <c r="J26" s="262">
        <f t="shared" si="3"/>
        <v>0</v>
      </c>
      <c r="K26" s="262">
        <v>368.16</v>
      </c>
      <c r="L26" s="246">
        <v>450.1848633196355</v>
      </c>
      <c r="M26" s="262">
        <f t="shared" si="4"/>
        <v>818.34486331963558</v>
      </c>
      <c r="N26" s="262">
        <v>220.44002911122905</v>
      </c>
      <c r="O26" s="246">
        <v>293.16674887392719</v>
      </c>
      <c r="P26" s="262">
        <f t="shared" si="5"/>
        <v>513.60677798515621</v>
      </c>
      <c r="Q26" s="274">
        <f t="shared" si="6"/>
        <v>147.71997088877097</v>
      </c>
      <c r="R26" s="244">
        <f t="shared" si="7"/>
        <v>157.01811444570831</v>
      </c>
      <c r="S26" s="274">
        <f t="shared" si="8"/>
        <v>304.73808533447936</v>
      </c>
      <c r="T26" s="84" t="s">
        <v>716</v>
      </c>
      <c r="U26" s="488">
        <f t="shared" si="9"/>
        <v>5266</v>
      </c>
      <c r="V26" s="368">
        <f t="shared" si="10"/>
        <v>5266</v>
      </c>
      <c r="X26" s="522"/>
      <c r="Y26" s="522"/>
    </row>
    <row r="27" spans="1:25" ht="17.25" customHeight="1">
      <c r="A27" s="218">
        <v>14</v>
      </c>
      <c r="B27" s="118" t="s">
        <v>686</v>
      </c>
      <c r="C27" s="273">
        <v>1864</v>
      </c>
      <c r="D27" s="495">
        <v>1361</v>
      </c>
      <c r="E27" s="262">
        <f t="shared" si="0"/>
        <v>111.84</v>
      </c>
      <c r="F27" s="246">
        <f t="shared" si="1"/>
        <v>149.12</v>
      </c>
      <c r="G27" s="262">
        <f t="shared" si="2"/>
        <v>260.96000000000004</v>
      </c>
      <c r="H27" s="262">
        <v>0</v>
      </c>
      <c r="I27" s="246">
        <v>0</v>
      </c>
      <c r="J27" s="262">
        <f t="shared" si="3"/>
        <v>0</v>
      </c>
      <c r="K27" s="262">
        <v>111.84</v>
      </c>
      <c r="L27" s="246">
        <v>136.7575921166559</v>
      </c>
      <c r="M27" s="262">
        <f t="shared" si="4"/>
        <v>248.5975921166559</v>
      </c>
      <c r="N27" s="262">
        <v>57.07854383051292</v>
      </c>
      <c r="O27" s="246">
        <v>75.9096757186784</v>
      </c>
      <c r="P27" s="262">
        <f t="shared" si="5"/>
        <v>132.98821954919131</v>
      </c>
      <c r="Q27" s="274">
        <f t="shared" si="6"/>
        <v>54.761456169487083</v>
      </c>
      <c r="R27" s="244">
        <f t="shared" si="7"/>
        <v>60.8479163979775</v>
      </c>
      <c r="S27" s="274">
        <f t="shared" si="8"/>
        <v>115.60937256746459</v>
      </c>
      <c r="T27" s="84" t="s">
        <v>716</v>
      </c>
      <c r="U27" s="488">
        <f t="shared" si="9"/>
        <v>1361</v>
      </c>
      <c r="V27" s="368">
        <f t="shared" si="10"/>
        <v>1361</v>
      </c>
      <c r="X27" s="522"/>
      <c r="Y27" s="522"/>
    </row>
    <row r="28" spans="1:25" ht="17.25" customHeight="1">
      <c r="A28" s="218">
        <v>15</v>
      </c>
      <c r="B28" s="118" t="s">
        <v>687</v>
      </c>
      <c r="C28" s="273">
        <v>6097</v>
      </c>
      <c r="D28" s="495">
        <v>4959</v>
      </c>
      <c r="E28" s="262">
        <f t="shared" si="0"/>
        <v>365.82</v>
      </c>
      <c r="F28" s="246">
        <f t="shared" si="1"/>
        <v>487.76</v>
      </c>
      <c r="G28" s="262">
        <f t="shared" si="2"/>
        <v>853.57999999999993</v>
      </c>
      <c r="H28" s="262">
        <v>0</v>
      </c>
      <c r="I28" s="246">
        <v>0</v>
      </c>
      <c r="J28" s="262">
        <f t="shared" si="3"/>
        <v>0</v>
      </c>
      <c r="K28" s="262">
        <v>365.82</v>
      </c>
      <c r="L28" s="246">
        <v>447.32351884938362</v>
      </c>
      <c r="M28" s="262">
        <f t="shared" si="4"/>
        <v>813.14351884938355</v>
      </c>
      <c r="N28" s="262">
        <v>205.31685974754214</v>
      </c>
      <c r="O28" s="246">
        <v>273.05420210600431</v>
      </c>
      <c r="P28" s="262">
        <f t="shared" si="5"/>
        <v>478.37106185354645</v>
      </c>
      <c r="Q28" s="274">
        <f t="shared" si="6"/>
        <v>160.50314025245785</v>
      </c>
      <c r="R28" s="244">
        <f t="shared" si="7"/>
        <v>174.26931674337931</v>
      </c>
      <c r="S28" s="274">
        <f t="shared" si="8"/>
        <v>334.7724569958371</v>
      </c>
      <c r="T28" s="84" t="s">
        <v>716</v>
      </c>
      <c r="U28" s="488">
        <f t="shared" si="9"/>
        <v>4959</v>
      </c>
      <c r="V28" s="368">
        <f t="shared" si="10"/>
        <v>4959</v>
      </c>
      <c r="X28" s="522"/>
      <c r="Y28" s="522"/>
    </row>
    <row r="29" spans="1:25" ht="17.25" customHeight="1">
      <c r="A29" s="218">
        <v>16</v>
      </c>
      <c r="B29" s="226" t="s">
        <v>688</v>
      </c>
      <c r="C29" s="273">
        <v>4707</v>
      </c>
      <c r="D29" s="748">
        <v>3432</v>
      </c>
      <c r="E29" s="262">
        <f t="shared" si="0"/>
        <v>282.42</v>
      </c>
      <c r="F29" s="246">
        <f t="shared" si="1"/>
        <v>376.56</v>
      </c>
      <c r="G29" s="262">
        <f t="shared" si="2"/>
        <v>658.98</v>
      </c>
      <c r="H29" s="262">
        <v>0</v>
      </c>
      <c r="I29" s="246">
        <v>0</v>
      </c>
      <c r="J29" s="262">
        <f t="shared" si="3"/>
        <v>0</v>
      </c>
      <c r="K29" s="262">
        <v>282.42</v>
      </c>
      <c r="L29" s="246">
        <v>345.34226721732796</v>
      </c>
      <c r="M29" s="262">
        <f t="shared" si="4"/>
        <v>627.76226721732792</v>
      </c>
      <c r="N29" s="246">
        <v>141.42207026582855</v>
      </c>
      <c r="O29" s="246">
        <v>188.07949139733211</v>
      </c>
      <c r="P29" s="262">
        <f t="shared" si="5"/>
        <v>329.50156166316066</v>
      </c>
      <c r="Q29" s="274">
        <f t="shared" si="6"/>
        <v>140.99792973417146</v>
      </c>
      <c r="R29" s="244">
        <f t="shared" si="7"/>
        <v>157.26277581999585</v>
      </c>
      <c r="S29" s="274">
        <f t="shared" si="8"/>
        <v>298.26070555416726</v>
      </c>
      <c r="T29" s="84" t="s">
        <v>716</v>
      </c>
      <c r="U29" s="488">
        <f t="shared" si="9"/>
        <v>3432</v>
      </c>
      <c r="V29" s="368">
        <f t="shared" si="10"/>
        <v>3432</v>
      </c>
      <c r="X29" s="522"/>
      <c r="Y29" s="522"/>
    </row>
    <row r="30" spans="1:25" ht="17.25" customHeight="1">
      <c r="A30" s="218">
        <v>17</v>
      </c>
      <c r="B30" s="226" t="s">
        <v>689</v>
      </c>
      <c r="C30" s="273">
        <v>5090</v>
      </c>
      <c r="D30" s="748">
        <v>3939</v>
      </c>
      <c r="E30" s="262">
        <f t="shared" si="0"/>
        <v>305.39999999999998</v>
      </c>
      <c r="F30" s="246">
        <f t="shared" si="1"/>
        <v>407.2</v>
      </c>
      <c r="G30" s="262">
        <f t="shared" si="2"/>
        <v>712.59999999999991</v>
      </c>
      <c r="H30" s="262">
        <v>0</v>
      </c>
      <c r="I30" s="246">
        <v>0</v>
      </c>
      <c r="J30" s="262">
        <f t="shared" si="3"/>
        <v>0</v>
      </c>
      <c r="K30" s="262">
        <v>305.39999999999998</v>
      </c>
      <c r="L30" s="246">
        <v>373.44213727134041</v>
      </c>
      <c r="M30" s="262">
        <f t="shared" si="4"/>
        <v>678.84213727134033</v>
      </c>
      <c r="N30" s="246">
        <v>164.51555861848553</v>
      </c>
      <c r="O30" s="246">
        <v>218.79189389429527</v>
      </c>
      <c r="P30" s="262">
        <f t="shared" si="5"/>
        <v>383.3074525127808</v>
      </c>
      <c r="Q30" s="274">
        <f t="shared" si="6"/>
        <v>140.88444138151445</v>
      </c>
      <c r="R30" s="244">
        <f t="shared" si="7"/>
        <v>154.65024337704514</v>
      </c>
      <c r="S30" s="274">
        <f t="shared" si="8"/>
        <v>295.53468475855954</v>
      </c>
      <c r="T30" s="84" t="s">
        <v>716</v>
      </c>
      <c r="U30" s="488">
        <f t="shared" si="9"/>
        <v>3939</v>
      </c>
      <c r="V30" s="368">
        <f t="shared" si="10"/>
        <v>3939</v>
      </c>
      <c r="X30" s="522"/>
      <c r="Y30" s="522"/>
    </row>
    <row r="31" spans="1:25" ht="17.25" customHeight="1">
      <c r="A31" s="218">
        <v>18</v>
      </c>
      <c r="B31" s="226" t="s">
        <v>690</v>
      </c>
      <c r="C31" s="273">
        <v>6892</v>
      </c>
      <c r="D31" s="748">
        <v>5729</v>
      </c>
      <c r="E31" s="262">
        <f t="shared" si="0"/>
        <v>413.52</v>
      </c>
      <c r="F31" s="246">
        <f t="shared" si="1"/>
        <v>551.36</v>
      </c>
      <c r="G31" s="262">
        <f t="shared" si="2"/>
        <v>964.88</v>
      </c>
      <c r="H31" s="262">
        <v>0</v>
      </c>
      <c r="I31" s="246">
        <v>0</v>
      </c>
      <c r="J31" s="262">
        <f t="shared" si="3"/>
        <v>0</v>
      </c>
      <c r="K31" s="262">
        <v>413.52</v>
      </c>
      <c r="L31" s="246">
        <v>505.65092535836504</v>
      </c>
      <c r="M31" s="262">
        <f t="shared" si="4"/>
        <v>919.17092535836503</v>
      </c>
      <c r="N31" s="246">
        <v>241.00898203751541</v>
      </c>
      <c r="O31" s="246">
        <v>320.52173100422596</v>
      </c>
      <c r="P31" s="262">
        <f t="shared" si="5"/>
        <v>561.53071304174136</v>
      </c>
      <c r="Q31" s="274">
        <f t="shared" si="6"/>
        <v>172.51101796248457</v>
      </c>
      <c r="R31" s="244">
        <f t="shared" si="7"/>
        <v>185.12919435413909</v>
      </c>
      <c r="S31" s="274">
        <f t="shared" si="8"/>
        <v>357.64021231662366</v>
      </c>
      <c r="T31" s="84" t="s">
        <v>716</v>
      </c>
      <c r="U31" s="488">
        <f t="shared" si="9"/>
        <v>5729</v>
      </c>
      <c r="V31" s="368">
        <f t="shared" si="10"/>
        <v>5729</v>
      </c>
      <c r="X31" s="522"/>
      <c r="Y31" s="522"/>
    </row>
    <row r="32" spans="1:25" ht="17.25" customHeight="1">
      <c r="A32" s="218">
        <v>19</v>
      </c>
      <c r="B32" s="226" t="s">
        <v>691</v>
      </c>
      <c r="C32" s="273">
        <v>4407</v>
      </c>
      <c r="D32" s="748">
        <v>3268</v>
      </c>
      <c r="E32" s="262">
        <f t="shared" si="0"/>
        <v>264.42</v>
      </c>
      <c r="F32" s="246">
        <f t="shared" si="1"/>
        <v>352.56</v>
      </c>
      <c r="G32" s="262">
        <f t="shared" si="2"/>
        <v>616.98</v>
      </c>
      <c r="H32" s="262">
        <v>0</v>
      </c>
      <c r="I32" s="246">
        <v>0</v>
      </c>
      <c r="J32" s="262">
        <f t="shared" si="3"/>
        <v>0</v>
      </c>
      <c r="K32" s="262">
        <v>264.42</v>
      </c>
      <c r="L32" s="246">
        <v>323.33192513846706</v>
      </c>
      <c r="M32" s="262">
        <f t="shared" si="4"/>
        <v>587.75192513846707</v>
      </c>
      <c r="N32" s="246">
        <v>133.20530853285561</v>
      </c>
      <c r="O32" s="246">
        <v>177.15188748964113</v>
      </c>
      <c r="P32" s="262">
        <f t="shared" si="5"/>
        <v>310.35719602249674</v>
      </c>
      <c r="Q32" s="274">
        <f t="shared" si="6"/>
        <v>131.21469146714441</v>
      </c>
      <c r="R32" s="244">
        <f t="shared" si="7"/>
        <v>146.18003764882593</v>
      </c>
      <c r="S32" s="274">
        <f t="shared" si="8"/>
        <v>277.39472911597034</v>
      </c>
      <c r="T32" s="84" t="s">
        <v>716</v>
      </c>
      <c r="U32" s="488">
        <f t="shared" si="9"/>
        <v>3268</v>
      </c>
      <c r="V32" s="368">
        <f t="shared" si="10"/>
        <v>3268</v>
      </c>
      <c r="X32" s="522"/>
      <c r="Y32" s="522"/>
    </row>
    <row r="33" spans="1:25" s="230" customFormat="1" ht="17.25" customHeight="1">
      <c r="A33" s="371">
        <v>20</v>
      </c>
      <c r="B33" s="397" t="s">
        <v>692</v>
      </c>
      <c r="C33" s="748">
        <v>5567</v>
      </c>
      <c r="D33" s="748">
        <v>5248</v>
      </c>
      <c r="E33" s="262">
        <f t="shared" si="0"/>
        <v>334.02</v>
      </c>
      <c r="F33" s="246">
        <f t="shared" si="1"/>
        <v>445.36</v>
      </c>
      <c r="G33" s="746">
        <f t="shared" si="2"/>
        <v>779.38</v>
      </c>
      <c r="H33" s="746">
        <v>0</v>
      </c>
      <c r="I33" s="747">
        <v>0</v>
      </c>
      <c r="J33" s="746">
        <f t="shared" si="3"/>
        <v>0</v>
      </c>
      <c r="K33" s="262">
        <v>334.02</v>
      </c>
      <c r="L33" s="747">
        <v>408.43858117672931</v>
      </c>
      <c r="M33" s="746">
        <f t="shared" si="4"/>
        <v>742.45858117672924</v>
      </c>
      <c r="N33" s="747">
        <v>217.47069458592642</v>
      </c>
      <c r="O33" s="747">
        <v>289.21778301408852</v>
      </c>
      <c r="P33" s="746">
        <f t="shared" si="5"/>
        <v>506.68847760001495</v>
      </c>
      <c r="Q33" s="749">
        <f t="shared" si="6"/>
        <v>116.54930541407356</v>
      </c>
      <c r="R33" s="750">
        <f t="shared" si="7"/>
        <v>119.22079816264079</v>
      </c>
      <c r="S33" s="749">
        <f t="shared" si="8"/>
        <v>235.77010357671429</v>
      </c>
      <c r="T33" s="693" t="s">
        <v>716</v>
      </c>
      <c r="U33" s="679">
        <f t="shared" si="9"/>
        <v>5248</v>
      </c>
      <c r="V33" s="495">
        <f t="shared" si="10"/>
        <v>5248</v>
      </c>
      <c r="X33" s="522"/>
      <c r="Y33" s="522"/>
    </row>
    <row r="34" spans="1:25" ht="17.25" customHeight="1">
      <c r="A34" s="218">
        <v>21</v>
      </c>
      <c r="B34" s="226" t="s">
        <v>693</v>
      </c>
      <c r="C34" s="273">
        <v>3128</v>
      </c>
      <c r="D34" s="748">
        <v>2756</v>
      </c>
      <c r="E34" s="262">
        <f t="shared" si="0"/>
        <v>187.68</v>
      </c>
      <c r="F34" s="246">
        <f t="shared" si="1"/>
        <v>250.24</v>
      </c>
      <c r="G34" s="262">
        <f t="shared" si="2"/>
        <v>437.92</v>
      </c>
      <c r="H34" s="262">
        <v>0</v>
      </c>
      <c r="I34" s="246">
        <v>0</v>
      </c>
      <c r="J34" s="262">
        <f t="shared" si="3"/>
        <v>0</v>
      </c>
      <c r="K34" s="262">
        <v>187.68</v>
      </c>
      <c r="L34" s="246">
        <v>229.49450007558994</v>
      </c>
      <c r="M34" s="262">
        <f t="shared" si="4"/>
        <v>417.17450007558995</v>
      </c>
      <c r="N34" s="246">
        <v>115.35924738786898</v>
      </c>
      <c r="O34" s="246">
        <v>153.4181230405303</v>
      </c>
      <c r="P34" s="262">
        <f t="shared" si="5"/>
        <v>268.77737042839931</v>
      </c>
      <c r="Q34" s="274">
        <f t="shared" si="6"/>
        <v>72.320752612131031</v>
      </c>
      <c r="R34" s="244">
        <f t="shared" si="7"/>
        <v>76.076377035059636</v>
      </c>
      <c r="S34" s="274">
        <f t="shared" si="8"/>
        <v>148.39712964719064</v>
      </c>
      <c r="T34" s="84" t="s">
        <v>716</v>
      </c>
      <c r="U34" s="488">
        <f t="shared" si="9"/>
        <v>2756</v>
      </c>
      <c r="V34" s="368">
        <f t="shared" si="10"/>
        <v>2756</v>
      </c>
      <c r="X34" s="522"/>
      <c r="Y34" s="522"/>
    </row>
    <row r="35" spans="1:25" ht="17.25" customHeight="1">
      <c r="A35" s="218">
        <v>22</v>
      </c>
      <c r="B35" s="226" t="s">
        <v>694</v>
      </c>
      <c r="C35" s="273">
        <v>10830</v>
      </c>
      <c r="D35" s="748">
        <v>8439</v>
      </c>
      <c r="E35" s="262">
        <f t="shared" si="0"/>
        <v>649.79999999999995</v>
      </c>
      <c r="F35" s="246">
        <f t="shared" si="1"/>
        <v>866.4</v>
      </c>
      <c r="G35" s="262">
        <f t="shared" si="2"/>
        <v>1516.1999999999998</v>
      </c>
      <c r="H35" s="262">
        <v>0</v>
      </c>
      <c r="I35" s="246">
        <v>0</v>
      </c>
      <c r="J35" s="262">
        <f t="shared" si="3"/>
        <v>0</v>
      </c>
      <c r="K35" s="262">
        <v>649.79999999999995</v>
      </c>
      <c r="L35" s="246">
        <v>794.57334904687946</v>
      </c>
      <c r="M35" s="262">
        <f t="shared" si="4"/>
        <v>1444.3733490468794</v>
      </c>
      <c r="N35" s="246">
        <v>350.8</v>
      </c>
      <c r="O35" s="246">
        <v>467</v>
      </c>
      <c r="P35" s="262">
        <f t="shared" si="5"/>
        <v>817.8</v>
      </c>
      <c r="Q35" s="274">
        <f t="shared" si="6"/>
        <v>298.99999999999994</v>
      </c>
      <c r="R35" s="244">
        <f t="shared" si="7"/>
        <v>327.57334904687946</v>
      </c>
      <c r="S35" s="274">
        <f t="shared" si="8"/>
        <v>626.57334904687946</v>
      </c>
      <c r="T35" s="84" t="s">
        <v>716</v>
      </c>
      <c r="U35" s="488">
        <f t="shared" si="9"/>
        <v>8439</v>
      </c>
      <c r="V35" s="368">
        <f t="shared" si="10"/>
        <v>8439</v>
      </c>
      <c r="W35" s="522"/>
      <c r="X35" s="522"/>
      <c r="Y35" s="522"/>
    </row>
    <row r="36" spans="1:25" ht="17.25" customHeight="1">
      <c r="A36" s="218">
        <v>23</v>
      </c>
      <c r="B36" s="226" t="s">
        <v>695</v>
      </c>
      <c r="C36" s="273">
        <v>4992</v>
      </c>
      <c r="D36" s="748">
        <v>4285</v>
      </c>
      <c r="E36" s="262">
        <f t="shared" si="0"/>
        <v>299.52</v>
      </c>
      <c r="F36" s="246">
        <f t="shared" si="1"/>
        <v>399.36</v>
      </c>
      <c r="G36" s="262">
        <f t="shared" si="2"/>
        <v>698.88</v>
      </c>
      <c r="H36" s="262">
        <v>0</v>
      </c>
      <c r="I36" s="246">
        <v>0</v>
      </c>
      <c r="J36" s="262">
        <f t="shared" si="3"/>
        <v>0</v>
      </c>
      <c r="K36" s="262">
        <v>299.52</v>
      </c>
      <c r="L36" s="246">
        <v>366.25209219224587</v>
      </c>
      <c r="M36" s="262">
        <f t="shared" si="4"/>
        <v>665.77209219224585</v>
      </c>
      <c r="N36" s="246">
        <v>180.70263934042859</v>
      </c>
      <c r="O36" s="246">
        <v>240.31935353102665</v>
      </c>
      <c r="P36" s="262">
        <f t="shared" si="5"/>
        <v>421.02199287145527</v>
      </c>
      <c r="Q36" s="274">
        <f t="shared" si="6"/>
        <v>118.81736065957139</v>
      </c>
      <c r="R36" s="244">
        <f t="shared" si="7"/>
        <v>125.93273866121922</v>
      </c>
      <c r="S36" s="274">
        <f t="shared" si="8"/>
        <v>244.75009932079058</v>
      </c>
      <c r="T36" s="84" t="s">
        <v>716</v>
      </c>
      <c r="U36" s="488">
        <f t="shared" si="9"/>
        <v>4285</v>
      </c>
      <c r="V36" s="368">
        <f t="shared" si="10"/>
        <v>4285</v>
      </c>
      <c r="X36" s="522"/>
      <c r="Y36" s="522"/>
    </row>
    <row r="37" spans="1:25" ht="17.25" customHeight="1">
      <c r="A37" s="218">
        <v>24</v>
      </c>
      <c r="B37" s="226" t="s">
        <v>696</v>
      </c>
      <c r="C37" s="273">
        <v>3188</v>
      </c>
      <c r="D37" s="748">
        <v>2411</v>
      </c>
      <c r="E37" s="262">
        <f t="shared" si="0"/>
        <v>191.28</v>
      </c>
      <c r="F37" s="246">
        <f t="shared" si="1"/>
        <v>255.04</v>
      </c>
      <c r="G37" s="262">
        <f t="shared" si="2"/>
        <v>446.32</v>
      </c>
      <c r="H37" s="262">
        <v>0</v>
      </c>
      <c r="I37" s="246">
        <v>0</v>
      </c>
      <c r="J37" s="262">
        <f t="shared" si="3"/>
        <v>0</v>
      </c>
      <c r="K37" s="262">
        <v>191.28</v>
      </c>
      <c r="L37" s="246">
        <v>233.89656849136213</v>
      </c>
      <c r="M37" s="262">
        <f t="shared" si="4"/>
        <v>425.1765684913621</v>
      </c>
      <c r="N37" s="246">
        <v>100.41640198320862</v>
      </c>
      <c r="O37" s="246">
        <v>133.54539201308359</v>
      </c>
      <c r="P37" s="262">
        <f t="shared" si="5"/>
        <v>233.96179399629222</v>
      </c>
      <c r="Q37" s="274">
        <f t="shared" si="6"/>
        <v>90.863598016791386</v>
      </c>
      <c r="R37" s="244">
        <f t="shared" si="7"/>
        <v>100.35117647827855</v>
      </c>
      <c r="S37" s="274">
        <f t="shared" si="8"/>
        <v>191.21477449506989</v>
      </c>
      <c r="T37" s="84" t="s">
        <v>716</v>
      </c>
      <c r="U37" s="488">
        <f t="shared" si="9"/>
        <v>2411</v>
      </c>
      <c r="V37" s="368">
        <f t="shared" si="10"/>
        <v>2411</v>
      </c>
      <c r="X37" s="522"/>
      <c r="Y37" s="522"/>
    </row>
    <row r="38" spans="1:25" ht="17.25" customHeight="1">
      <c r="A38" s="218">
        <v>25</v>
      </c>
      <c r="B38" s="226" t="s">
        <v>697</v>
      </c>
      <c r="C38" s="273">
        <v>2727</v>
      </c>
      <c r="D38" s="748">
        <v>2199</v>
      </c>
      <c r="E38" s="262">
        <f t="shared" si="0"/>
        <v>163.62</v>
      </c>
      <c r="F38" s="246">
        <f t="shared" si="1"/>
        <v>218.16</v>
      </c>
      <c r="G38" s="262">
        <f t="shared" si="2"/>
        <v>381.78</v>
      </c>
      <c r="H38" s="262">
        <v>0</v>
      </c>
      <c r="I38" s="246">
        <v>0</v>
      </c>
      <c r="J38" s="262">
        <f t="shared" si="3"/>
        <v>0</v>
      </c>
      <c r="K38" s="262">
        <v>163.62</v>
      </c>
      <c r="L38" s="246">
        <v>200.07400949684583</v>
      </c>
      <c r="M38" s="262">
        <f t="shared" si="4"/>
        <v>363.69400949684587</v>
      </c>
      <c r="N38" s="246">
        <v>91.94718670759859</v>
      </c>
      <c r="O38" s="246">
        <v>122.28204606872616</v>
      </c>
      <c r="P38" s="262">
        <f t="shared" si="5"/>
        <v>214.22923277632475</v>
      </c>
      <c r="Q38" s="274">
        <f t="shared" si="6"/>
        <v>71.672813292401415</v>
      </c>
      <c r="R38" s="244">
        <f t="shared" si="7"/>
        <v>77.791963428119672</v>
      </c>
      <c r="S38" s="274">
        <f t="shared" si="8"/>
        <v>149.46477672052112</v>
      </c>
      <c r="T38" s="84" t="s">
        <v>716</v>
      </c>
      <c r="U38" s="488">
        <f t="shared" si="9"/>
        <v>2199</v>
      </c>
      <c r="V38" s="368">
        <f t="shared" si="10"/>
        <v>2199</v>
      </c>
      <c r="X38" s="522"/>
      <c r="Y38" s="522"/>
    </row>
    <row r="39" spans="1:25" ht="17.25" customHeight="1">
      <c r="A39" s="218">
        <v>26</v>
      </c>
      <c r="B39" s="226" t="s">
        <v>698</v>
      </c>
      <c r="C39" s="273">
        <v>5330</v>
      </c>
      <c r="D39" s="748">
        <v>4203</v>
      </c>
      <c r="E39" s="262">
        <f t="shared" si="0"/>
        <v>319.8</v>
      </c>
      <c r="F39" s="246">
        <f t="shared" si="1"/>
        <v>426.4</v>
      </c>
      <c r="G39" s="262">
        <f t="shared" si="2"/>
        <v>746.2</v>
      </c>
      <c r="H39" s="262">
        <v>0</v>
      </c>
      <c r="I39" s="246">
        <v>0</v>
      </c>
      <c r="J39" s="262">
        <f t="shared" si="3"/>
        <v>0</v>
      </c>
      <c r="K39" s="262">
        <v>319.8</v>
      </c>
      <c r="L39" s="246">
        <v>391.05041093442912</v>
      </c>
      <c r="M39" s="262">
        <f t="shared" si="4"/>
        <v>710.85041093442919</v>
      </c>
      <c r="N39" s="246">
        <v>175.05849942289998</v>
      </c>
      <c r="O39" s="246">
        <v>232.81312085412702</v>
      </c>
      <c r="P39" s="262">
        <f t="shared" si="5"/>
        <v>407.87162027702698</v>
      </c>
      <c r="Q39" s="274">
        <f t="shared" si="6"/>
        <v>144.74150057710003</v>
      </c>
      <c r="R39" s="244">
        <f t="shared" si="7"/>
        <v>158.2372900803021</v>
      </c>
      <c r="S39" s="274">
        <f t="shared" si="8"/>
        <v>302.97879065740221</v>
      </c>
      <c r="T39" s="84" t="s">
        <v>716</v>
      </c>
      <c r="U39" s="488">
        <f t="shared" si="9"/>
        <v>4203</v>
      </c>
      <c r="V39" s="368">
        <f t="shared" si="10"/>
        <v>4203</v>
      </c>
      <c r="X39" s="522"/>
      <c r="Y39" s="522"/>
    </row>
    <row r="40" spans="1:25" ht="17.25" customHeight="1">
      <c r="A40" s="218">
        <v>27</v>
      </c>
      <c r="B40" s="226" t="s">
        <v>699</v>
      </c>
      <c r="C40" s="273">
        <v>4447</v>
      </c>
      <c r="D40" s="748">
        <v>3485</v>
      </c>
      <c r="E40" s="262">
        <f t="shared" si="0"/>
        <v>266.82</v>
      </c>
      <c r="F40" s="246">
        <f t="shared" si="1"/>
        <v>355.76</v>
      </c>
      <c r="G40" s="262">
        <f t="shared" si="2"/>
        <v>622.57999999999993</v>
      </c>
      <c r="H40" s="262">
        <v>0</v>
      </c>
      <c r="I40" s="246">
        <v>0</v>
      </c>
      <c r="J40" s="262">
        <f t="shared" si="3"/>
        <v>0</v>
      </c>
      <c r="K40" s="262">
        <v>266.82</v>
      </c>
      <c r="L40" s="246">
        <v>326.26663741564846</v>
      </c>
      <c r="M40" s="262">
        <f t="shared" si="4"/>
        <v>593.08663741564851</v>
      </c>
      <c r="N40" s="246">
        <v>144.9684414600159</v>
      </c>
      <c r="O40" s="246">
        <v>192.79586762669399</v>
      </c>
      <c r="P40" s="262">
        <f t="shared" si="5"/>
        <v>337.76430908670989</v>
      </c>
      <c r="Q40" s="274">
        <f t="shared" si="6"/>
        <v>121.8515585399841</v>
      </c>
      <c r="R40" s="244">
        <f t="shared" si="7"/>
        <v>133.47076978895447</v>
      </c>
      <c r="S40" s="274">
        <f t="shared" si="8"/>
        <v>255.32232832893862</v>
      </c>
      <c r="T40" s="84" t="s">
        <v>716</v>
      </c>
      <c r="U40" s="488">
        <f t="shared" si="9"/>
        <v>3485</v>
      </c>
      <c r="V40" s="368">
        <f t="shared" si="10"/>
        <v>3485</v>
      </c>
      <c r="X40" s="522"/>
      <c r="Y40" s="522"/>
    </row>
    <row r="41" spans="1:25" ht="17.25" customHeight="1">
      <c r="A41" s="218">
        <v>28</v>
      </c>
      <c r="B41" s="226" t="s">
        <v>700</v>
      </c>
      <c r="C41" s="273">
        <v>3335</v>
      </c>
      <c r="D41" s="748">
        <v>2664</v>
      </c>
      <c r="E41" s="262">
        <f t="shared" si="0"/>
        <v>200.1</v>
      </c>
      <c r="F41" s="246">
        <f t="shared" si="1"/>
        <v>266.8</v>
      </c>
      <c r="G41" s="262">
        <f t="shared" si="2"/>
        <v>466.9</v>
      </c>
      <c r="H41" s="262">
        <v>0</v>
      </c>
      <c r="I41" s="246">
        <v>0</v>
      </c>
      <c r="J41" s="262">
        <f t="shared" si="3"/>
        <v>0</v>
      </c>
      <c r="K41" s="262">
        <v>200.1</v>
      </c>
      <c r="L41" s="246">
        <v>244.68163611000401</v>
      </c>
      <c r="M41" s="262">
        <f t="shared" si="4"/>
        <v>444.781636110004</v>
      </c>
      <c r="N41" s="246">
        <v>111.25988271933383</v>
      </c>
      <c r="O41" s="246">
        <v>147.96631187370863</v>
      </c>
      <c r="P41" s="262">
        <f t="shared" si="5"/>
        <v>259.22619459304246</v>
      </c>
      <c r="Q41" s="274">
        <f t="shared" si="6"/>
        <v>88.840117280666163</v>
      </c>
      <c r="R41" s="244">
        <f t="shared" si="7"/>
        <v>96.715324236295373</v>
      </c>
      <c r="S41" s="274">
        <f t="shared" si="8"/>
        <v>185.55544151696154</v>
      </c>
      <c r="T41" s="84" t="s">
        <v>716</v>
      </c>
      <c r="U41" s="488">
        <f t="shared" si="9"/>
        <v>2664</v>
      </c>
      <c r="V41" s="368">
        <f t="shared" si="10"/>
        <v>2664</v>
      </c>
      <c r="X41" s="522"/>
      <c r="Y41" s="522"/>
    </row>
    <row r="42" spans="1:25" ht="17.25" customHeight="1">
      <c r="A42" s="218">
        <v>29</v>
      </c>
      <c r="B42" s="226" t="s">
        <v>701</v>
      </c>
      <c r="C42" s="273">
        <v>2324</v>
      </c>
      <c r="D42" s="748">
        <v>1734</v>
      </c>
      <c r="E42" s="262">
        <f t="shared" si="0"/>
        <v>139.44</v>
      </c>
      <c r="F42" s="246">
        <f t="shared" si="1"/>
        <v>185.92</v>
      </c>
      <c r="G42" s="262">
        <f t="shared" si="2"/>
        <v>325.36</v>
      </c>
      <c r="H42" s="262">
        <v>0</v>
      </c>
      <c r="I42" s="246">
        <v>0</v>
      </c>
      <c r="J42" s="262">
        <f t="shared" si="3"/>
        <v>0</v>
      </c>
      <c r="K42" s="262">
        <v>139.44</v>
      </c>
      <c r="L42" s="246">
        <v>170.50678330424265</v>
      </c>
      <c r="M42" s="262">
        <f t="shared" si="4"/>
        <v>309.94678330424267</v>
      </c>
      <c r="N42" s="246">
        <v>71.786968088438897</v>
      </c>
      <c r="O42" s="246">
        <v>95.470646283506341</v>
      </c>
      <c r="P42" s="262">
        <f t="shared" si="5"/>
        <v>167.25761437194524</v>
      </c>
      <c r="Q42" s="274">
        <f t="shared" si="6"/>
        <v>67.653031911561101</v>
      </c>
      <c r="R42" s="244">
        <f t="shared" si="7"/>
        <v>75.036137020736305</v>
      </c>
      <c r="S42" s="274">
        <f t="shared" si="8"/>
        <v>142.68916893229743</v>
      </c>
      <c r="T42" s="84" t="s">
        <v>716</v>
      </c>
      <c r="U42" s="488">
        <f t="shared" si="9"/>
        <v>1734</v>
      </c>
      <c r="V42" s="368">
        <f t="shared" si="10"/>
        <v>1734</v>
      </c>
      <c r="X42" s="522"/>
      <c r="Y42" s="522"/>
    </row>
    <row r="43" spans="1:25" ht="17.25" customHeight="1">
      <c r="A43" s="218">
        <v>30</v>
      </c>
      <c r="B43" s="226" t="s">
        <v>702</v>
      </c>
      <c r="C43" s="273">
        <v>6756</v>
      </c>
      <c r="D43" s="748">
        <v>5038</v>
      </c>
      <c r="E43" s="262">
        <f t="shared" si="0"/>
        <v>405.36</v>
      </c>
      <c r="F43" s="246">
        <f t="shared" si="1"/>
        <v>540.48</v>
      </c>
      <c r="G43" s="262">
        <f t="shared" si="2"/>
        <v>945.84</v>
      </c>
      <c r="H43" s="262">
        <v>0</v>
      </c>
      <c r="I43" s="246">
        <v>0</v>
      </c>
      <c r="J43" s="262">
        <f t="shared" si="3"/>
        <v>0</v>
      </c>
      <c r="K43" s="262">
        <v>405.36</v>
      </c>
      <c r="L43" s="246">
        <v>495.67290361594814</v>
      </c>
      <c r="M43" s="262">
        <f t="shared" si="4"/>
        <v>901.03290361594816</v>
      </c>
      <c r="N43" s="246">
        <v>209.07961969256121</v>
      </c>
      <c r="O43" s="246">
        <v>278.05835722393743</v>
      </c>
      <c r="P43" s="262">
        <f t="shared" si="5"/>
        <v>487.13797691649864</v>
      </c>
      <c r="Q43" s="274">
        <f t="shared" si="6"/>
        <v>196.2803803074388</v>
      </c>
      <c r="R43" s="244">
        <f t="shared" si="7"/>
        <v>217.61454639201071</v>
      </c>
      <c r="S43" s="274">
        <f t="shared" si="8"/>
        <v>413.89492669944951</v>
      </c>
      <c r="T43" s="84" t="s">
        <v>716</v>
      </c>
      <c r="U43" s="488">
        <f t="shared" si="9"/>
        <v>5038</v>
      </c>
      <c r="V43" s="368">
        <f t="shared" si="10"/>
        <v>5038</v>
      </c>
      <c r="X43" s="522"/>
      <c r="Y43" s="522"/>
    </row>
    <row r="44" spans="1:25" ht="17.25" customHeight="1">
      <c r="A44" s="382"/>
      <c r="B44" s="533" t="s">
        <v>703</v>
      </c>
      <c r="C44" s="548">
        <f>SUM(C14:C43)</f>
        <v>145522</v>
      </c>
      <c r="D44" s="907">
        <f>SUM(D14:D43)</f>
        <v>115479</v>
      </c>
      <c r="E44" s="396">
        <f t="shared" ref="E44:P44" si="11">SUM(E14:E43)</f>
        <v>8731.32</v>
      </c>
      <c r="F44" s="396">
        <f t="shared" si="11"/>
        <v>11641.76</v>
      </c>
      <c r="G44" s="396">
        <f t="shared" si="11"/>
        <v>20373.079999999998</v>
      </c>
      <c r="H44" s="396">
        <f t="shared" si="11"/>
        <v>0</v>
      </c>
      <c r="I44" s="396">
        <f t="shared" si="11"/>
        <v>0</v>
      </c>
      <c r="J44" s="396">
        <f t="shared" si="11"/>
        <v>0</v>
      </c>
      <c r="K44" s="396">
        <f t="shared" si="11"/>
        <v>8731.32</v>
      </c>
      <c r="L44" s="396">
        <f t="shared" si="11"/>
        <v>10676.630000000003</v>
      </c>
      <c r="M44" s="358">
        <f t="shared" si="11"/>
        <v>19407.95</v>
      </c>
      <c r="N44" s="396">
        <f t="shared" si="11"/>
        <v>4814.4791737549722</v>
      </c>
      <c r="O44" s="396">
        <f t="shared" si="11"/>
        <v>6403.3189011634149</v>
      </c>
      <c r="P44" s="396">
        <f t="shared" si="11"/>
        <v>11217.798074918381</v>
      </c>
      <c r="Q44" s="549">
        <f t="shared" si="6"/>
        <v>3916.8408262450275</v>
      </c>
      <c r="R44" s="396">
        <f t="shared" si="7"/>
        <v>4273.3110988365879</v>
      </c>
      <c r="S44" s="549">
        <f t="shared" si="8"/>
        <v>8190.15192508162</v>
      </c>
      <c r="T44" s="548"/>
      <c r="U44" s="548">
        <f>SUM(U14:U43)</f>
        <v>115479</v>
      </c>
      <c r="V44" s="550">
        <f>U44</f>
        <v>115479</v>
      </c>
      <c r="X44" s="522"/>
      <c r="Y44" s="522"/>
    </row>
    <row r="46" spans="1:25" ht="36" customHeight="1">
      <c r="A46" s="1172" t="s">
        <v>1030</v>
      </c>
      <c r="B46" s="1172"/>
      <c r="C46" s="1172"/>
      <c r="D46" s="1172"/>
      <c r="E46" s="1172"/>
      <c r="F46" s="1172"/>
      <c r="G46" s="1172"/>
      <c r="H46" s="1172"/>
      <c r="I46" s="1172"/>
      <c r="J46" s="1172"/>
      <c r="K46" s="1172"/>
      <c r="L46" s="1172"/>
      <c r="M46" s="1172"/>
      <c r="N46" s="1172"/>
      <c r="O46" s="1172"/>
      <c r="P46" s="1172"/>
      <c r="Q46" s="1172"/>
      <c r="R46" s="1172"/>
      <c r="S46" s="1172"/>
      <c r="T46" s="1172"/>
      <c r="U46" s="1172"/>
      <c r="V46" s="1172"/>
    </row>
    <row r="49" spans="1:21">
      <c r="A49" s="12" t="s">
        <v>11</v>
      </c>
      <c r="B49" s="12"/>
      <c r="C49" s="12"/>
      <c r="D49" s="727"/>
      <c r="E49" s="12"/>
      <c r="H49" s="12"/>
      <c r="I49" s="12"/>
      <c r="J49" s="12"/>
      <c r="K49" s="12"/>
      <c r="L49" s="12"/>
      <c r="M49" s="12"/>
      <c r="N49" s="13"/>
      <c r="O49" s="13"/>
      <c r="P49" s="955" t="s">
        <v>12</v>
      </c>
      <c r="Q49" s="955"/>
      <c r="U49" s="12"/>
    </row>
    <row r="50" spans="1:21">
      <c r="A50" s="955" t="s">
        <v>13</v>
      </c>
      <c r="B50" s="955"/>
      <c r="C50" s="955"/>
      <c r="D50" s="955"/>
      <c r="E50" s="955"/>
      <c r="F50" s="955"/>
      <c r="G50" s="955"/>
      <c r="H50" s="955"/>
      <c r="I50" s="955"/>
      <c r="J50" s="955"/>
      <c r="K50" s="955"/>
      <c r="L50" s="955"/>
      <c r="M50" s="955"/>
      <c r="N50" s="955"/>
      <c r="O50" s="955"/>
      <c r="P50" s="955"/>
      <c r="Q50" s="955"/>
    </row>
    <row r="51" spans="1:21">
      <c r="A51" s="955" t="s">
        <v>19</v>
      </c>
      <c r="B51" s="955"/>
      <c r="C51" s="955"/>
      <c r="D51" s="955"/>
      <c r="E51" s="955"/>
      <c r="F51" s="955"/>
      <c r="G51" s="955"/>
      <c r="H51" s="955"/>
      <c r="I51" s="955"/>
      <c r="J51" s="955"/>
      <c r="K51" s="955"/>
      <c r="L51" s="955"/>
      <c r="M51" s="955"/>
      <c r="N51" s="955"/>
      <c r="O51" s="955"/>
      <c r="P51" s="955"/>
      <c r="Q51" s="955"/>
    </row>
    <row r="52" spans="1:21">
      <c r="F52" s="522"/>
      <c r="O52" s="1008" t="s">
        <v>82</v>
      </c>
      <c r="P52" s="1008"/>
      <c r="Q52" s="1008"/>
    </row>
    <row r="56" spans="1:21">
      <c r="F56" s="12"/>
      <c r="G56" s="12"/>
    </row>
  </sheetData>
  <mergeCells count="24">
    <mergeCell ref="O52:Q52"/>
    <mergeCell ref="P49:Q49"/>
    <mergeCell ref="A50:Q50"/>
    <mergeCell ref="A51:Q51"/>
    <mergeCell ref="H11:J11"/>
    <mergeCell ref="Q11:S11"/>
    <mergeCell ref="E11:G11"/>
    <mergeCell ref="A46:V46"/>
    <mergeCell ref="A4:P4"/>
    <mergeCell ref="V11:V12"/>
    <mergeCell ref="Q1:S1"/>
    <mergeCell ref="A3:Q3"/>
    <mergeCell ref="A5:Q5"/>
    <mergeCell ref="A8:S8"/>
    <mergeCell ref="P9:S9"/>
    <mergeCell ref="C11:C12"/>
    <mergeCell ref="B11:B12"/>
    <mergeCell ref="N11:P11"/>
    <mergeCell ref="A11:A12"/>
    <mergeCell ref="U11:U12"/>
    <mergeCell ref="P10:S10"/>
    <mergeCell ref="T11:T12"/>
    <mergeCell ref="K11:M11"/>
    <mergeCell ref="D11:D12"/>
  </mergeCells>
  <printOptions horizontalCentered="1"/>
  <pageMargins left="0.70866141732283472" right="0.70866141732283472" top="0.23622047244094491" bottom="0" header="0.31496062992125984" footer="0.31496062992125984"/>
  <pageSetup paperSize="9" scale="58" orientation="landscape" r:id="rId1"/>
  <drawing r:id="rId2"/>
</worksheet>
</file>

<file path=xl/worksheets/sheet26.xml><?xml version="1.0" encoding="utf-8"?>
<worksheet xmlns="http://schemas.openxmlformats.org/spreadsheetml/2006/main" xmlns:r="http://schemas.openxmlformats.org/officeDocument/2006/relationships">
  <sheetPr>
    <tabColor rgb="FF00B050"/>
    <pageSetUpPr fitToPage="1"/>
  </sheetPr>
  <dimension ref="A1:V51"/>
  <sheetViews>
    <sheetView zoomScale="70" zoomScaleNormal="70" zoomScaleSheetLayoutView="70" workbookViewId="0">
      <selection activeCell="A7" sqref="A7:S7"/>
    </sheetView>
  </sheetViews>
  <sheetFormatPr defaultRowHeight="12.75"/>
  <cols>
    <col min="1" max="1" width="6.42578125" customWidth="1"/>
    <col min="2" max="2" width="17.28515625" customWidth="1"/>
    <col min="3" max="3" width="14.7109375" customWidth="1"/>
    <col min="4" max="4" width="11.140625" customWidth="1"/>
    <col min="5" max="5" width="12.42578125" customWidth="1"/>
    <col min="6" max="6" width="12" customWidth="1"/>
    <col min="7" max="7" width="13.140625" customWidth="1"/>
    <col min="20" max="20" width="10.42578125" customWidth="1"/>
    <col min="21" max="21" width="11.140625" customWidth="1"/>
    <col min="22" max="22" width="11.85546875" customWidth="1"/>
  </cols>
  <sheetData>
    <row r="1" spans="1:22" ht="15">
      <c r="Q1" s="1167" t="s">
        <v>212</v>
      </c>
      <c r="R1" s="1167"/>
      <c r="S1" s="1167"/>
    </row>
    <row r="3" spans="1:22" ht="15.75">
      <c r="A3" s="1005" t="s">
        <v>0</v>
      </c>
      <c r="B3" s="1005"/>
      <c r="C3" s="1005"/>
      <c r="D3" s="1005"/>
      <c r="E3" s="1005"/>
      <c r="F3" s="1005"/>
      <c r="G3" s="1005"/>
      <c r="H3" s="1005"/>
      <c r="I3" s="1005"/>
      <c r="J3" s="1005"/>
      <c r="K3" s="1005"/>
      <c r="L3" s="1005"/>
      <c r="M3" s="1005"/>
      <c r="N3" s="1005"/>
      <c r="O3" s="1005"/>
      <c r="P3" s="1005"/>
      <c r="Q3" s="1005"/>
    </row>
    <row r="4" spans="1:22" ht="20.25">
      <c r="A4" s="1086" t="s">
        <v>899</v>
      </c>
      <c r="B4" s="1086"/>
      <c r="C4" s="1086"/>
      <c r="D4" s="1086"/>
      <c r="E4" s="1086"/>
      <c r="F4" s="1086"/>
      <c r="G4" s="1086"/>
      <c r="H4" s="1086"/>
      <c r="I4" s="1086"/>
      <c r="J4" s="1086"/>
      <c r="K4" s="1086"/>
      <c r="L4" s="1086"/>
      <c r="M4" s="1086"/>
      <c r="N4" s="1086"/>
      <c r="O4" s="1086"/>
      <c r="P4" s="1086"/>
      <c r="Q4" s="36"/>
    </row>
    <row r="5" spans="1:22" ht="15.75">
      <c r="A5" s="1168" t="s">
        <v>705</v>
      </c>
      <c r="B5" s="1168"/>
      <c r="C5" s="1168"/>
      <c r="D5" s="1168"/>
      <c r="E5" s="1168"/>
      <c r="F5" s="1168"/>
      <c r="G5" s="1168"/>
      <c r="H5" s="1168"/>
      <c r="I5" s="1168"/>
      <c r="J5" s="1168"/>
      <c r="K5" s="1168"/>
      <c r="L5" s="1168"/>
      <c r="M5" s="1168"/>
      <c r="N5" s="1168"/>
      <c r="O5" s="1168"/>
      <c r="P5" s="1168"/>
      <c r="Q5" s="1168"/>
    </row>
    <row r="6" spans="1:22">
      <c r="A6" s="28"/>
      <c r="B6" s="28"/>
      <c r="C6" s="119"/>
      <c r="D6" s="28"/>
      <c r="E6" s="28"/>
      <c r="F6" s="28"/>
      <c r="G6" s="28"/>
      <c r="H6" s="28"/>
      <c r="I6" s="28"/>
      <c r="J6" s="28"/>
      <c r="K6" s="28"/>
      <c r="L6" s="28"/>
      <c r="M6" s="28"/>
      <c r="N6" s="28"/>
      <c r="O6" s="28"/>
      <c r="P6" s="28"/>
      <c r="Q6" s="28"/>
      <c r="U6" s="28"/>
    </row>
    <row r="7" spans="1:22" ht="15.75">
      <c r="A7" s="1007" t="s">
        <v>455</v>
      </c>
      <c r="B7" s="1007"/>
      <c r="C7" s="1007"/>
      <c r="D7" s="1007"/>
      <c r="E7" s="1007"/>
      <c r="F7" s="1007"/>
      <c r="G7" s="1007"/>
      <c r="H7" s="1007"/>
      <c r="I7" s="1007"/>
      <c r="J7" s="1007"/>
      <c r="K7" s="1007"/>
      <c r="L7" s="1007"/>
      <c r="M7" s="1007"/>
      <c r="N7" s="1007"/>
      <c r="O7" s="1007"/>
      <c r="P7" s="1007"/>
      <c r="Q7" s="1007"/>
      <c r="R7" s="1007"/>
      <c r="S7" s="1007"/>
    </row>
    <row r="8" spans="1:22" ht="15.75">
      <c r="A8" s="39"/>
      <c r="B8" s="32"/>
      <c r="C8" s="32"/>
      <c r="D8" s="32"/>
      <c r="E8" s="32"/>
      <c r="F8" s="32"/>
      <c r="G8" s="32"/>
      <c r="H8" s="32"/>
      <c r="I8" s="32"/>
      <c r="J8" s="32"/>
      <c r="K8" s="32"/>
      <c r="L8" s="32"/>
      <c r="M8" s="32"/>
      <c r="N8" s="32"/>
      <c r="O8" s="32"/>
      <c r="P8" s="1169" t="s">
        <v>233</v>
      </c>
      <c r="Q8" s="1169"/>
      <c r="R8" s="1169"/>
      <c r="S8" s="1169"/>
      <c r="U8" s="32"/>
    </row>
    <row r="9" spans="1:22">
      <c r="P9" s="1152" t="s">
        <v>925</v>
      </c>
      <c r="Q9" s="1152"/>
      <c r="R9" s="1152"/>
      <c r="S9" s="1152"/>
    </row>
    <row r="10" spans="1:22" ht="28.5" customHeight="1">
      <c r="A10" s="1182" t="s">
        <v>25</v>
      </c>
      <c r="B10" s="1133" t="s">
        <v>210</v>
      </c>
      <c r="C10" s="1133" t="s">
        <v>391</v>
      </c>
      <c r="D10" s="1133" t="s">
        <v>499</v>
      </c>
      <c r="E10" s="1009" t="s">
        <v>942</v>
      </c>
      <c r="F10" s="1009"/>
      <c r="G10" s="1009"/>
      <c r="H10" s="989" t="s">
        <v>940</v>
      </c>
      <c r="I10" s="1031"/>
      <c r="J10" s="990"/>
      <c r="K10" s="1036" t="s">
        <v>835</v>
      </c>
      <c r="L10" s="1037"/>
      <c r="M10" s="1165"/>
      <c r="N10" s="1144" t="s">
        <v>163</v>
      </c>
      <c r="O10" s="1170"/>
      <c r="P10" s="1171"/>
      <c r="Q10" s="985" t="s">
        <v>884</v>
      </c>
      <c r="R10" s="985"/>
      <c r="S10" s="985"/>
      <c r="T10" s="1133" t="s">
        <v>257</v>
      </c>
      <c r="U10" s="1133" t="s">
        <v>444</v>
      </c>
      <c r="V10" s="1133" t="s">
        <v>392</v>
      </c>
    </row>
    <row r="11" spans="1:22" ht="69" customHeight="1">
      <c r="A11" s="1183"/>
      <c r="B11" s="1134"/>
      <c r="C11" s="1134"/>
      <c r="D11" s="1134"/>
      <c r="E11" s="532" t="s">
        <v>182</v>
      </c>
      <c r="F11" s="532" t="s">
        <v>211</v>
      </c>
      <c r="G11" s="532" t="s">
        <v>18</v>
      </c>
      <c r="H11" s="532" t="s">
        <v>182</v>
      </c>
      <c r="I11" s="532" t="s">
        <v>211</v>
      </c>
      <c r="J11" s="532" t="s">
        <v>18</v>
      </c>
      <c r="K11" s="532" t="s">
        <v>182</v>
      </c>
      <c r="L11" s="532" t="s">
        <v>211</v>
      </c>
      <c r="M11" s="532" t="s">
        <v>18</v>
      </c>
      <c r="N11" s="532" t="s">
        <v>182</v>
      </c>
      <c r="O11" s="532" t="s">
        <v>211</v>
      </c>
      <c r="P11" s="532" t="s">
        <v>18</v>
      </c>
      <c r="Q11" s="532" t="s">
        <v>244</v>
      </c>
      <c r="R11" s="532" t="s">
        <v>225</v>
      </c>
      <c r="S11" s="532" t="s">
        <v>226</v>
      </c>
      <c r="T11" s="1134"/>
      <c r="U11" s="1134"/>
      <c r="V11" s="1134"/>
    </row>
    <row r="12" spans="1:22">
      <c r="A12" s="546">
        <v>1</v>
      </c>
      <c r="B12" s="547">
        <v>2</v>
      </c>
      <c r="C12" s="436">
        <v>3</v>
      </c>
      <c r="D12" s="546">
        <v>4</v>
      </c>
      <c r="E12" s="547">
        <v>5</v>
      </c>
      <c r="F12" s="436">
        <v>6</v>
      </c>
      <c r="G12" s="546">
        <v>7</v>
      </c>
      <c r="H12" s="547">
        <v>8</v>
      </c>
      <c r="I12" s="436">
        <v>9</v>
      </c>
      <c r="J12" s="546">
        <v>10</v>
      </c>
      <c r="K12" s="547">
        <v>11</v>
      </c>
      <c r="L12" s="436">
        <v>12</v>
      </c>
      <c r="M12" s="546">
        <v>13</v>
      </c>
      <c r="N12" s="547">
        <v>14</v>
      </c>
      <c r="O12" s="436">
        <v>15</v>
      </c>
      <c r="P12" s="546">
        <v>16</v>
      </c>
      <c r="Q12" s="547">
        <v>17</v>
      </c>
      <c r="R12" s="436">
        <v>18</v>
      </c>
      <c r="S12" s="546">
        <v>19</v>
      </c>
      <c r="T12" s="547">
        <v>20</v>
      </c>
      <c r="U12" s="546">
        <v>21</v>
      </c>
      <c r="V12" s="547">
        <v>22</v>
      </c>
    </row>
    <row r="13" spans="1:22" ht="15" customHeight="1">
      <c r="A13" s="218">
        <v>1</v>
      </c>
      <c r="B13" s="118" t="s">
        <v>673</v>
      </c>
      <c r="C13" s="1173" t="s">
        <v>717</v>
      </c>
      <c r="D13" s="1174"/>
      <c r="E13" s="1174"/>
      <c r="F13" s="1174"/>
      <c r="G13" s="1174"/>
      <c r="H13" s="1174"/>
      <c r="I13" s="1174"/>
      <c r="J13" s="1174"/>
      <c r="K13" s="1174"/>
      <c r="L13" s="1174"/>
      <c r="M13" s="1174"/>
      <c r="N13" s="1174"/>
      <c r="O13" s="1174"/>
      <c r="P13" s="1174"/>
      <c r="Q13" s="1174"/>
      <c r="R13" s="1174"/>
      <c r="S13" s="1174"/>
      <c r="T13" s="1174"/>
      <c r="U13" s="1174"/>
      <c r="V13" s="1175"/>
    </row>
    <row r="14" spans="1:22" ht="15" customHeight="1">
      <c r="A14" s="218">
        <v>2</v>
      </c>
      <c r="B14" s="118" t="s">
        <v>674</v>
      </c>
      <c r="C14" s="1176"/>
      <c r="D14" s="1177"/>
      <c r="E14" s="1177"/>
      <c r="F14" s="1177"/>
      <c r="G14" s="1177"/>
      <c r="H14" s="1177"/>
      <c r="I14" s="1177"/>
      <c r="J14" s="1177"/>
      <c r="K14" s="1177"/>
      <c r="L14" s="1177"/>
      <c r="M14" s="1177"/>
      <c r="N14" s="1177"/>
      <c r="O14" s="1177"/>
      <c r="P14" s="1177"/>
      <c r="Q14" s="1177"/>
      <c r="R14" s="1177"/>
      <c r="S14" s="1177"/>
      <c r="T14" s="1177"/>
      <c r="U14" s="1177"/>
      <c r="V14" s="1178"/>
    </row>
    <row r="15" spans="1:22" ht="15" customHeight="1">
      <c r="A15" s="218">
        <v>3</v>
      </c>
      <c r="B15" s="118" t="s">
        <v>675</v>
      </c>
      <c r="C15" s="1176"/>
      <c r="D15" s="1177"/>
      <c r="E15" s="1177"/>
      <c r="F15" s="1177"/>
      <c r="G15" s="1177"/>
      <c r="H15" s="1177"/>
      <c r="I15" s="1177"/>
      <c r="J15" s="1177"/>
      <c r="K15" s="1177"/>
      <c r="L15" s="1177"/>
      <c r="M15" s="1177"/>
      <c r="N15" s="1177"/>
      <c r="O15" s="1177"/>
      <c r="P15" s="1177"/>
      <c r="Q15" s="1177"/>
      <c r="R15" s="1177"/>
      <c r="S15" s="1177"/>
      <c r="T15" s="1177"/>
      <c r="U15" s="1177"/>
      <c r="V15" s="1178"/>
    </row>
    <row r="16" spans="1:22" ht="15" customHeight="1">
      <c r="A16" s="218">
        <v>4</v>
      </c>
      <c r="B16" s="118" t="s">
        <v>676</v>
      </c>
      <c r="C16" s="1176"/>
      <c r="D16" s="1177"/>
      <c r="E16" s="1177"/>
      <c r="F16" s="1177"/>
      <c r="G16" s="1177"/>
      <c r="H16" s="1177"/>
      <c r="I16" s="1177"/>
      <c r="J16" s="1177"/>
      <c r="K16" s="1177"/>
      <c r="L16" s="1177"/>
      <c r="M16" s="1177"/>
      <c r="N16" s="1177"/>
      <c r="O16" s="1177"/>
      <c r="P16" s="1177"/>
      <c r="Q16" s="1177"/>
      <c r="R16" s="1177"/>
      <c r="S16" s="1177"/>
      <c r="T16" s="1177"/>
      <c r="U16" s="1177"/>
      <c r="V16" s="1178"/>
    </row>
    <row r="17" spans="1:22" ht="15" customHeight="1">
      <c r="A17" s="218">
        <v>5</v>
      </c>
      <c r="B17" s="118" t="s">
        <v>677</v>
      </c>
      <c r="C17" s="1176"/>
      <c r="D17" s="1177"/>
      <c r="E17" s="1177"/>
      <c r="F17" s="1177"/>
      <c r="G17" s="1177"/>
      <c r="H17" s="1177"/>
      <c r="I17" s="1177"/>
      <c r="J17" s="1177"/>
      <c r="K17" s="1177"/>
      <c r="L17" s="1177"/>
      <c r="M17" s="1177"/>
      <c r="N17" s="1177"/>
      <c r="O17" s="1177"/>
      <c r="P17" s="1177"/>
      <c r="Q17" s="1177"/>
      <c r="R17" s="1177"/>
      <c r="S17" s="1177"/>
      <c r="T17" s="1177"/>
      <c r="U17" s="1177"/>
      <c r="V17" s="1178"/>
    </row>
    <row r="18" spans="1:22" ht="15" customHeight="1">
      <c r="A18" s="218">
        <v>6</v>
      </c>
      <c r="B18" s="118" t="s">
        <v>678</v>
      </c>
      <c r="C18" s="1176"/>
      <c r="D18" s="1177"/>
      <c r="E18" s="1177"/>
      <c r="F18" s="1177"/>
      <c r="G18" s="1177"/>
      <c r="H18" s="1177"/>
      <c r="I18" s="1177"/>
      <c r="J18" s="1177"/>
      <c r="K18" s="1177"/>
      <c r="L18" s="1177"/>
      <c r="M18" s="1177"/>
      <c r="N18" s="1177"/>
      <c r="O18" s="1177"/>
      <c r="P18" s="1177"/>
      <c r="Q18" s="1177"/>
      <c r="R18" s="1177"/>
      <c r="S18" s="1177"/>
      <c r="T18" s="1177"/>
      <c r="U18" s="1177"/>
      <c r="V18" s="1178"/>
    </row>
    <row r="19" spans="1:22" ht="15" customHeight="1">
      <c r="A19" s="218">
        <v>7</v>
      </c>
      <c r="B19" s="118" t="s">
        <v>679</v>
      </c>
      <c r="C19" s="1176"/>
      <c r="D19" s="1177"/>
      <c r="E19" s="1177"/>
      <c r="F19" s="1177"/>
      <c r="G19" s="1177"/>
      <c r="H19" s="1177"/>
      <c r="I19" s="1177"/>
      <c r="J19" s="1177"/>
      <c r="K19" s="1177"/>
      <c r="L19" s="1177"/>
      <c r="M19" s="1177"/>
      <c r="N19" s="1177"/>
      <c r="O19" s="1177"/>
      <c r="P19" s="1177"/>
      <c r="Q19" s="1177"/>
      <c r="R19" s="1177"/>
      <c r="S19" s="1177"/>
      <c r="T19" s="1177"/>
      <c r="U19" s="1177"/>
      <c r="V19" s="1178"/>
    </row>
    <row r="20" spans="1:22" ht="15" customHeight="1">
      <c r="A20" s="218">
        <v>8</v>
      </c>
      <c r="B20" s="118" t="s">
        <v>680</v>
      </c>
      <c r="C20" s="1176"/>
      <c r="D20" s="1177"/>
      <c r="E20" s="1177"/>
      <c r="F20" s="1177"/>
      <c r="G20" s="1177"/>
      <c r="H20" s="1177"/>
      <c r="I20" s="1177"/>
      <c r="J20" s="1177"/>
      <c r="K20" s="1177"/>
      <c r="L20" s="1177"/>
      <c r="M20" s="1177"/>
      <c r="N20" s="1177"/>
      <c r="O20" s="1177"/>
      <c r="P20" s="1177"/>
      <c r="Q20" s="1177"/>
      <c r="R20" s="1177"/>
      <c r="S20" s="1177"/>
      <c r="T20" s="1177"/>
      <c r="U20" s="1177"/>
      <c r="V20" s="1178"/>
    </row>
    <row r="21" spans="1:22" ht="15" customHeight="1">
      <c r="A21" s="218">
        <v>9</v>
      </c>
      <c r="B21" s="118" t="s">
        <v>681</v>
      </c>
      <c r="C21" s="1176"/>
      <c r="D21" s="1177"/>
      <c r="E21" s="1177"/>
      <c r="F21" s="1177"/>
      <c r="G21" s="1177"/>
      <c r="H21" s="1177"/>
      <c r="I21" s="1177"/>
      <c r="J21" s="1177"/>
      <c r="K21" s="1177"/>
      <c r="L21" s="1177"/>
      <c r="M21" s="1177"/>
      <c r="N21" s="1177"/>
      <c r="O21" s="1177"/>
      <c r="P21" s="1177"/>
      <c r="Q21" s="1177"/>
      <c r="R21" s="1177"/>
      <c r="S21" s="1177"/>
      <c r="T21" s="1177"/>
      <c r="U21" s="1177"/>
      <c r="V21" s="1178"/>
    </row>
    <row r="22" spans="1:22" ht="15" customHeight="1">
      <c r="A22" s="218">
        <v>10</v>
      </c>
      <c r="B22" s="118" t="s">
        <v>682</v>
      </c>
      <c r="C22" s="1176"/>
      <c r="D22" s="1177"/>
      <c r="E22" s="1177"/>
      <c r="F22" s="1177"/>
      <c r="G22" s="1177"/>
      <c r="H22" s="1177"/>
      <c r="I22" s="1177"/>
      <c r="J22" s="1177"/>
      <c r="K22" s="1177"/>
      <c r="L22" s="1177"/>
      <c r="M22" s="1177"/>
      <c r="N22" s="1177"/>
      <c r="O22" s="1177"/>
      <c r="P22" s="1177"/>
      <c r="Q22" s="1177"/>
      <c r="R22" s="1177"/>
      <c r="S22" s="1177"/>
      <c r="T22" s="1177"/>
      <c r="U22" s="1177"/>
      <c r="V22" s="1178"/>
    </row>
    <row r="23" spans="1:22" ht="15" customHeight="1">
      <c r="A23" s="218">
        <v>11</v>
      </c>
      <c r="B23" s="118" t="s">
        <v>683</v>
      </c>
      <c r="C23" s="1176"/>
      <c r="D23" s="1177"/>
      <c r="E23" s="1177"/>
      <c r="F23" s="1177"/>
      <c r="G23" s="1177"/>
      <c r="H23" s="1177"/>
      <c r="I23" s="1177"/>
      <c r="J23" s="1177"/>
      <c r="K23" s="1177"/>
      <c r="L23" s="1177"/>
      <c r="M23" s="1177"/>
      <c r="N23" s="1177"/>
      <c r="O23" s="1177"/>
      <c r="P23" s="1177"/>
      <c r="Q23" s="1177"/>
      <c r="R23" s="1177"/>
      <c r="S23" s="1177"/>
      <c r="T23" s="1177"/>
      <c r="U23" s="1177"/>
      <c r="V23" s="1178"/>
    </row>
    <row r="24" spans="1:22" ht="15" customHeight="1">
      <c r="A24" s="218">
        <v>12</v>
      </c>
      <c r="B24" s="118" t="s">
        <v>684</v>
      </c>
      <c r="C24" s="1176"/>
      <c r="D24" s="1177"/>
      <c r="E24" s="1177"/>
      <c r="F24" s="1177"/>
      <c r="G24" s="1177"/>
      <c r="H24" s="1177"/>
      <c r="I24" s="1177"/>
      <c r="J24" s="1177"/>
      <c r="K24" s="1177"/>
      <c r="L24" s="1177"/>
      <c r="M24" s="1177"/>
      <c r="N24" s="1177"/>
      <c r="O24" s="1177"/>
      <c r="P24" s="1177"/>
      <c r="Q24" s="1177"/>
      <c r="R24" s="1177"/>
      <c r="S24" s="1177"/>
      <c r="T24" s="1177"/>
      <c r="U24" s="1177"/>
      <c r="V24" s="1178"/>
    </row>
    <row r="25" spans="1:22" ht="15" customHeight="1">
      <c r="A25" s="218">
        <v>13</v>
      </c>
      <c r="B25" s="118" t="s">
        <v>685</v>
      </c>
      <c r="C25" s="1176"/>
      <c r="D25" s="1177"/>
      <c r="E25" s="1177"/>
      <c r="F25" s="1177"/>
      <c r="G25" s="1177"/>
      <c r="H25" s="1177"/>
      <c r="I25" s="1177"/>
      <c r="J25" s="1177"/>
      <c r="K25" s="1177"/>
      <c r="L25" s="1177"/>
      <c r="M25" s="1177"/>
      <c r="N25" s="1177"/>
      <c r="O25" s="1177"/>
      <c r="P25" s="1177"/>
      <c r="Q25" s="1177"/>
      <c r="R25" s="1177"/>
      <c r="S25" s="1177"/>
      <c r="T25" s="1177"/>
      <c r="U25" s="1177"/>
      <c r="V25" s="1178"/>
    </row>
    <row r="26" spans="1:22" ht="15" customHeight="1">
      <c r="A26" s="218">
        <v>14</v>
      </c>
      <c r="B26" s="118" t="s">
        <v>686</v>
      </c>
      <c r="C26" s="1176"/>
      <c r="D26" s="1177"/>
      <c r="E26" s="1177"/>
      <c r="F26" s="1177"/>
      <c r="G26" s="1177"/>
      <c r="H26" s="1177"/>
      <c r="I26" s="1177"/>
      <c r="J26" s="1177"/>
      <c r="K26" s="1177"/>
      <c r="L26" s="1177"/>
      <c r="M26" s="1177"/>
      <c r="N26" s="1177"/>
      <c r="O26" s="1177"/>
      <c r="P26" s="1177"/>
      <c r="Q26" s="1177"/>
      <c r="R26" s="1177"/>
      <c r="S26" s="1177"/>
      <c r="T26" s="1177"/>
      <c r="U26" s="1177"/>
      <c r="V26" s="1178"/>
    </row>
    <row r="27" spans="1:22" ht="15" customHeight="1">
      <c r="A27" s="218">
        <v>15</v>
      </c>
      <c r="B27" s="118" t="s">
        <v>687</v>
      </c>
      <c r="C27" s="1176"/>
      <c r="D27" s="1177"/>
      <c r="E27" s="1177"/>
      <c r="F27" s="1177"/>
      <c r="G27" s="1177"/>
      <c r="H27" s="1177"/>
      <c r="I27" s="1177"/>
      <c r="J27" s="1177"/>
      <c r="K27" s="1177"/>
      <c r="L27" s="1177"/>
      <c r="M27" s="1177"/>
      <c r="N27" s="1177"/>
      <c r="O27" s="1177"/>
      <c r="P27" s="1177"/>
      <c r="Q27" s="1177"/>
      <c r="R27" s="1177"/>
      <c r="S27" s="1177"/>
      <c r="T27" s="1177"/>
      <c r="U27" s="1177"/>
      <c r="V27" s="1178"/>
    </row>
    <row r="28" spans="1:22" ht="15" customHeight="1">
      <c r="A28" s="218">
        <v>16</v>
      </c>
      <c r="B28" s="226" t="s">
        <v>688</v>
      </c>
      <c r="C28" s="1176"/>
      <c r="D28" s="1177"/>
      <c r="E28" s="1177"/>
      <c r="F28" s="1177"/>
      <c r="G28" s="1177"/>
      <c r="H28" s="1177"/>
      <c r="I28" s="1177"/>
      <c r="J28" s="1177"/>
      <c r="K28" s="1177"/>
      <c r="L28" s="1177"/>
      <c r="M28" s="1177"/>
      <c r="N28" s="1177"/>
      <c r="O28" s="1177"/>
      <c r="P28" s="1177"/>
      <c r="Q28" s="1177"/>
      <c r="R28" s="1177"/>
      <c r="S28" s="1177"/>
      <c r="T28" s="1177"/>
      <c r="U28" s="1177"/>
      <c r="V28" s="1178"/>
    </row>
    <row r="29" spans="1:22" ht="15" customHeight="1">
      <c r="A29" s="218">
        <v>17</v>
      </c>
      <c r="B29" s="226" t="s">
        <v>689</v>
      </c>
      <c r="C29" s="1176"/>
      <c r="D29" s="1177"/>
      <c r="E29" s="1177"/>
      <c r="F29" s="1177"/>
      <c r="G29" s="1177"/>
      <c r="H29" s="1177"/>
      <c r="I29" s="1177"/>
      <c r="J29" s="1177"/>
      <c r="K29" s="1177"/>
      <c r="L29" s="1177"/>
      <c r="M29" s="1177"/>
      <c r="N29" s="1177"/>
      <c r="O29" s="1177"/>
      <c r="P29" s="1177"/>
      <c r="Q29" s="1177"/>
      <c r="R29" s="1177"/>
      <c r="S29" s="1177"/>
      <c r="T29" s="1177"/>
      <c r="U29" s="1177"/>
      <c r="V29" s="1178"/>
    </row>
    <row r="30" spans="1:22" ht="15" customHeight="1">
      <c r="A30" s="218">
        <v>18</v>
      </c>
      <c r="B30" s="226" t="s">
        <v>690</v>
      </c>
      <c r="C30" s="1176"/>
      <c r="D30" s="1177"/>
      <c r="E30" s="1177"/>
      <c r="F30" s="1177"/>
      <c r="G30" s="1177"/>
      <c r="H30" s="1177"/>
      <c r="I30" s="1177"/>
      <c r="J30" s="1177"/>
      <c r="K30" s="1177"/>
      <c r="L30" s="1177"/>
      <c r="M30" s="1177"/>
      <c r="N30" s="1177"/>
      <c r="O30" s="1177"/>
      <c r="P30" s="1177"/>
      <c r="Q30" s="1177"/>
      <c r="R30" s="1177"/>
      <c r="S30" s="1177"/>
      <c r="T30" s="1177"/>
      <c r="U30" s="1177"/>
      <c r="V30" s="1178"/>
    </row>
    <row r="31" spans="1:22" ht="15" customHeight="1">
      <c r="A31" s="218">
        <v>19</v>
      </c>
      <c r="B31" s="226" t="s">
        <v>691</v>
      </c>
      <c r="C31" s="1176"/>
      <c r="D31" s="1177"/>
      <c r="E31" s="1177"/>
      <c r="F31" s="1177"/>
      <c r="G31" s="1177"/>
      <c r="H31" s="1177"/>
      <c r="I31" s="1177"/>
      <c r="J31" s="1177"/>
      <c r="K31" s="1177"/>
      <c r="L31" s="1177"/>
      <c r="M31" s="1177"/>
      <c r="N31" s="1177"/>
      <c r="O31" s="1177"/>
      <c r="P31" s="1177"/>
      <c r="Q31" s="1177"/>
      <c r="R31" s="1177"/>
      <c r="S31" s="1177"/>
      <c r="T31" s="1177"/>
      <c r="U31" s="1177"/>
      <c r="V31" s="1178"/>
    </row>
    <row r="32" spans="1:22" ht="15" customHeight="1">
      <c r="A32" s="218">
        <v>20</v>
      </c>
      <c r="B32" s="226" t="s">
        <v>692</v>
      </c>
      <c r="C32" s="1176"/>
      <c r="D32" s="1177"/>
      <c r="E32" s="1177"/>
      <c r="F32" s="1177"/>
      <c r="G32" s="1177"/>
      <c r="H32" s="1177"/>
      <c r="I32" s="1177"/>
      <c r="J32" s="1177"/>
      <c r="K32" s="1177"/>
      <c r="L32" s="1177"/>
      <c r="M32" s="1177"/>
      <c r="N32" s="1177"/>
      <c r="O32" s="1177"/>
      <c r="P32" s="1177"/>
      <c r="Q32" s="1177"/>
      <c r="R32" s="1177"/>
      <c r="S32" s="1177"/>
      <c r="T32" s="1177"/>
      <c r="U32" s="1177"/>
      <c r="V32" s="1178"/>
    </row>
    <row r="33" spans="1:22" ht="15" customHeight="1">
      <c r="A33" s="218">
        <v>21</v>
      </c>
      <c r="B33" s="226" t="s">
        <v>693</v>
      </c>
      <c r="C33" s="1176"/>
      <c r="D33" s="1177"/>
      <c r="E33" s="1177"/>
      <c r="F33" s="1177"/>
      <c r="G33" s="1177"/>
      <c r="H33" s="1177"/>
      <c r="I33" s="1177"/>
      <c r="J33" s="1177"/>
      <c r="K33" s="1177"/>
      <c r="L33" s="1177"/>
      <c r="M33" s="1177"/>
      <c r="N33" s="1177"/>
      <c r="O33" s="1177"/>
      <c r="P33" s="1177"/>
      <c r="Q33" s="1177"/>
      <c r="R33" s="1177"/>
      <c r="S33" s="1177"/>
      <c r="T33" s="1177"/>
      <c r="U33" s="1177"/>
      <c r="V33" s="1178"/>
    </row>
    <row r="34" spans="1:22" ht="15" customHeight="1">
      <c r="A34" s="218">
        <v>22</v>
      </c>
      <c r="B34" s="226" t="s">
        <v>694</v>
      </c>
      <c r="C34" s="1176"/>
      <c r="D34" s="1177"/>
      <c r="E34" s="1177"/>
      <c r="F34" s="1177"/>
      <c r="G34" s="1177"/>
      <c r="H34" s="1177"/>
      <c r="I34" s="1177"/>
      <c r="J34" s="1177"/>
      <c r="K34" s="1177"/>
      <c r="L34" s="1177"/>
      <c r="M34" s="1177"/>
      <c r="N34" s="1177"/>
      <c r="O34" s="1177"/>
      <c r="P34" s="1177"/>
      <c r="Q34" s="1177"/>
      <c r="R34" s="1177"/>
      <c r="S34" s="1177"/>
      <c r="T34" s="1177"/>
      <c r="U34" s="1177"/>
      <c r="V34" s="1178"/>
    </row>
    <row r="35" spans="1:22" ht="15" customHeight="1">
      <c r="A35" s="218">
        <v>23</v>
      </c>
      <c r="B35" s="226" t="s">
        <v>695</v>
      </c>
      <c r="C35" s="1176"/>
      <c r="D35" s="1177"/>
      <c r="E35" s="1177"/>
      <c r="F35" s="1177"/>
      <c r="G35" s="1177"/>
      <c r="H35" s="1177"/>
      <c r="I35" s="1177"/>
      <c r="J35" s="1177"/>
      <c r="K35" s="1177"/>
      <c r="L35" s="1177"/>
      <c r="M35" s="1177"/>
      <c r="N35" s="1177"/>
      <c r="O35" s="1177"/>
      <c r="P35" s="1177"/>
      <c r="Q35" s="1177"/>
      <c r="R35" s="1177"/>
      <c r="S35" s="1177"/>
      <c r="T35" s="1177"/>
      <c r="U35" s="1177"/>
      <c r="V35" s="1178"/>
    </row>
    <row r="36" spans="1:22" ht="15" customHeight="1">
      <c r="A36" s="218">
        <v>24</v>
      </c>
      <c r="B36" s="226" t="s">
        <v>696</v>
      </c>
      <c r="C36" s="1176"/>
      <c r="D36" s="1177"/>
      <c r="E36" s="1177"/>
      <c r="F36" s="1177"/>
      <c r="G36" s="1177"/>
      <c r="H36" s="1177"/>
      <c r="I36" s="1177"/>
      <c r="J36" s="1177"/>
      <c r="K36" s="1177"/>
      <c r="L36" s="1177"/>
      <c r="M36" s="1177"/>
      <c r="N36" s="1177"/>
      <c r="O36" s="1177"/>
      <c r="P36" s="1177"/>
      <c r="Q36" s="1177"/>
      <c r="R36" s="1177"/>
      <c r="S36" s="1177"/>
      <c r="T36" s="1177"/>
      <c r="U36" s="1177"/>
      <c r="V36" s="1178"/>
    </row>
    <row r="37" spans="1:22" ht="15" customHeight="1">
      <c r="A37" s="218">
        <v>25</v>
      </c>
      <c r="B37" s="226" t="s">
        <v>697</v>
      </c>
      <c r="C37" s="1176"/>
      <c r="D37" s="1177"/>
      <c r="E37" s="1177"/>
      <c r="F37" s="1177"/>
      <c r="G37" s="1177"/>
      <c r="H37" s="1177"/>
      <c r="I37" s="1177"/>
      <c r="J37" s="1177"/>
      <c r="K37" s="1177"/>
      <c r="L37" s="1177"/>
      <c r="M37" s="1177"/>
      <c r="N37" s="1177"/>
      <c r="O37" s="1177"/>
      <c r="P37" s="1177"/>
      <c r="Q37" s="1177"/>
      <c r="R37" s="1177"/>
      <c r="S37" s="1177"/>
      <c r="T37" s="1177"/>
      <c r="U37" s="1177"/>
      <c r="V37" s="1178"/>
    </row>
    <row r="38" spans="1:22" ht="15" customHeight="1">
      <c r="A38" s="218">
        <v>26</v>
      </c>
      <c r="B38" s="226" t="s">
        <v>698</v>
      </c>
      <c r="C38" s="1176"/>
      <c r="D38" s="1177"/>
      <c r="E38" s="1177"/>
      <c r="F38" s="1177"/>
      <c r="G38" s="1177"/>
      <c r="H38" s="1177"/>
      <c r="I38" s="1177"/>
      <c r="J38" s="1177"/>
      <c r="K38" s="1177"/>
      <c r="L38" s="1177"/>
      <c r="M38" s="1177"/>
      <c r="N38" s="1177"/>
      <c r="O38" s="1177"/>
      <c r="P38" s="1177"/>
      <c r="Q38" s="1177"/>
      <c r="R38" s="1177"/>
      <c r="S38" s="1177"/>
      <c r="T38" s="1177"/>
      <c r="U38" s="1177"/>
      <c r="V38" s="1178"/>
    </row>
    <row r="39" spans="1:22" ht="15" customHeight="1">
      <c r="A39" s="218">
        <v>27</v>
      </c>
      <c r="B39" s="226" t="s">
        <v>699</v>
      </c>
      <c r="C39" s="1176"/>
      <c r="D39" s="1177"/>
      <c r="E39" s="1177"/>
      <c r="F39" s="1177"/>
      <c r="G39" s="1177"/>
      <c r="H39" s="1177"/>
      <c r="I39" s="1177"/>
      <c r="J39" s="1177"/>
      <c r="K39" s="1177"/>
      <c r="L39" s="1177"/>
      <c r="M39" s="1177"/>
      <c r="N39" s="1177"/>
      <c r="O39" s="1177"/>
      <c r="P39" s="1177"/>
      <c r="Q39" s="1177"/>
      <c r="R39" s="1177"/>
      <c r="S39" s="1177"/>
      <c r="T39" s="1177"/>
      <c r="U39" s="1177"/>
      <c r="V39" s="1178"/>
    </row>
    <row r="40" spans="1:22" ht="15" customHeight="1">
      <c r="A40" s="218">
        <v>28</v>
      </c>
      <c r="B40" s="226" t="s">
        <v>700</v>
      </c>
      <c r="C40" s="1176"/>
      <c r="D40" s="1177"/>
      <c r="E40" s="1177"/>
      <c r="F40" s="1177"/>
      <c r="G40" s="1177"/>
      <c r="H40" s="1177"/>
      <c r="I40" s="1177"/>
      <c r="J40" s="1177"/>
      <c r="K40" s="1177"/>
      <c r="L40" s="1177"/>
      <c r="M40" s="1177"/>
      <c r="N40" s="1177"/>
      <c r="O40" s="1177"/>
      <c r="P40" s="1177"/>
      <c r="Q40" s="1177"/>
      <c r="R40" s="1177"/>
      <c r="S40" s="1177"/>
      <c r="T40" s="1177"/>
      <c r="U40" s="1177"/>
      <c r="V40" s="1178"/>
    </row>
    <row r="41" spans="1:22" ht="15" customHeight="1">
      <c r="A41" s="218">
        <v>29</v>
      </c>
      <c r="B41" s="226" t="s">
        <v>701</v>
      </c>
      <c r="C41" s="1176"/>
      <c r="D41" s="1177"/>
      <c r="E41" s="1177"/>
      <c r="F41" s="1177"/>
      <c r="G41" s="1177"/>
      <c r="H41" s="1177"/>
      <c r="I41" s="1177"/>
      <c r="J41" s="1177"/>
      <c r="K41" s="1177"/>
      <c r="L41" s="1177"/>
      <c r="M41" s="1177"/>
      <c r="N41" s="1177"/>
      <c r="O41" s="1177"/>
      <c r="P41" s="1177"/>
      <c r="Q41" s="1177"/>
      <c r="R41" s="1177"/>
      <c r="S41" s="1177"/>
      <c r="T41" s="1177"/>
      <c r="U41" s="1177"/>
      <c r="V41" s="1178"/>
    </row>
    <row r="42" spans="1:22" ht="15" customHeight="1">
      <c r="A42" s="218">
        <v>30</v>
      </c>
      <c r="B42" s="226" t="s">
        <v>702</v>
      </c>
      <c r="C42" s="1179"/>
      <c r="D42" s="1180"/>
      <c r="E42" s="1180"/>
      <c r="F42" s="1180"/>
      <c r="G42" s="1180"/>
      <c r="H42" s="1180"/>
      <c r="I42" s="1180"/>
      <c r="J42" s="1180"/>
      <c r="K42" s="1180"/>
      <c r="L42" s="1180"/>
      <c r="M42" s="1180"/>
      <c r="N42" s="1180"/>
      <c r="O42" s="1180"/>
      <c r="P42" s="1180"/>
      <c r="Q42" s="1180"/>
      <c r="R42" s="1180"/>
      <c r="S42" s="1180"/>
      <c r="T42" s="1180"/>
      <c r="U42" s="1180"/>
      <c r="V42" s="1181"/>
    </row>
    <row r="43" spans="1:22" ht="15" customHeight="1">
      <c r="A43" s="382"/>
      <c r="B43" s="533" t="s">
        <v>703</v>
      </c>
      <c r="C43" s="356"/>
      <c r="D43" s="356"/>
      <c r="E43" s="356"/>
      <c r="F43" s="356"/>
      <c r="G43" s="356"/>
      <c r="H43" s="356"/>
      <c r="I43" s="356"/>
      <c r="J43" s="356"/>
      <c r="K43" s="356"/>
      <c r="L43" s="356"/>
      <c r="M43" s="356"/>
      <c r="N43" s="356"/>
      <c r="O43" s="356"/>
      <c r="P43" s="356"/>
      <c r="Q43" s="356"/>
      <c r="R43" s="356"/>
      <c r="S43" s="356"/>
      <c r="T43" s="356"/>
      <c r="U43" s="356"/>
      <c r="V43" s="356"/>
    </row>
    <row r="48" spans="1:22">
      <c r="A48" s="12" t="s">
        <v>11</v>
      </c>
      <c r="B48" s="12"/>
      <c r="C48" s="12"/>
      <c r="D48" s="12"/>
      <c r="E48" s="12"/>
      <c r="F48" s="12"/>
      <c r="G48" s="12"/>
      <c r="H48" s="12"/>
      <c r="I48" s="12"/>
      <c r="J48" s="12"/>
      <c r="K48" s="12"/>
      <c r="L48" s="12"/>
      <c r="M48" s="12"/>
      <c r="N48" s="13"/>
      <c r="O48" s="13"/>
      <c r="P48" s="955" t="s">
        <v>12</v>
      </c>
      <c r="Q48" s="955"/>
      <c r="U48" s="12"/>
    </row>
    <row r="49" spans="1:17">
      <c r="A49" s="955" t="s">
        <v>13</v>
      </c>
      <c r="B49" s="955"/>
      <c r="C49" s="955"/>
      <c r="D49" s="955"/>
      <c r="E49" s="955"/>
      <c r="F49" s="955"/>
      <c r="G49" s="955"/>
      <c r="H49" s="955"/>
      <c r="I49" s="955"/>
      <c r="J49" s="955"/>
      <c r="K49" s="955"/>
      <c r="L49" s="955"/>
      <c r="M49" s="955"/>
      <c r="N49" s="955"/>
      <c r="O49" s="955"/>
      <c r="P49" s="955"/>
      <c r="Q49" s="955"/>
    </row>
    <row r="50" spans="1:17">
      <c r="A50" s="955" t="s">
        <v>19</v>
      </c>
      <c r="B50" s="955"/>
      <c r="C50" s="955"/>
      <c r="D50" s="955"/>
      <c r="E50" s="955"/>
      <c r="F50" s="955"/>
      <c r="G50" s="955"/>
      <c r="H50" s="955"/>
      <c r="I50" s="955"/>
      <c r="J50" s="955"/>
      <c r="K50" s="955"/>
      <c r="L50" s="955"/>
      <c r="M50" s="955"/>
      <c r="N50" s="955"/>
      <c r="O50" s="955"/>
      <c r="P50" s="955"/>
      <c r="Q50" s="955"/>
    </row>
    <row r="51" spans="1:17">
      <c r="O51" s="1008" t="s">
        <v>82</v>
      </c>
      <c r="P51" s="1008"/>
      <c r="Q51" s="1008"/>
    </row>
  </sheetData>
  <mergeCells count="24">
    <mergeCell ref="Q1:S1"/>
    <mergeCell ref="A3:Q3"/>
    <mergeCell ref="A4:P4"/>
    <mergeCell ref="A5:Q5"/>
    <mergeCell ref="A7:S7"/>
    <mergeCell ref="P8:S8"/>
    <mergeCell ref="P9:S9"/>
    <mergeCell ref="A10:A11"/>
    <mergeCell ref="B10:B11"/>
    <mergeCell ref="C10:C11"/>
    <mergeCell ref="D10:D11"/>
    <mergeCell ref="E10:G10"/>
    <mergeCell ref="H10:J10"/>
    <mergeCell ref="K10:M10"/>
    <mergeCell ref="N10:P10"/>
    <mergeCell ref="Q10:S10"/>
    <mergeCell ref="O51:Q51"/>
    <mergeCell ref="U10:U11"/>
    <mergeCell ref="T10:T11"/>
    <mergeCell ref="V10:V11"/>
    <mergeCell ref="P48:Q48"/>
    <mergeCell ref="A49:Q49"/>
    <mergeCell ref="A50:Q50"/>
    <mergeCell ref="C13:V42"/>
  </mergeCells>
  <printOptions horizontalCentered="1"/>
  <pageMargins left="0.70866141732283472" right="0.70866141732283472" top="0.23622047244094491" bottom="0" header="0.31496062992125984" footer="0.31496062992125984"/>
  <pageSetup paperSize="9" scale="58" orientation="landscape" r:id="rId1"/>
  <drawing r:id="rId2"/>
</worksheet>
</file>

<file path=xl/worksheets/sheet27.xml><?xml version="1.0" encoding="utf-8"?>
<worksheet xmlns="http://schemas.openxmlformats.org/spreadsheetml/2006/main" xmlns:r="http://schemas.openxmlformats.org/officeDocument/2006/relationships">
  <sheetPr>
    <tabColor rgb="FF00B050"/>
    <pageSetUpPr fitToPage="1"/>
  </sheetPr>
  <dimension ref="A1:N49"/>
  <sheetViews>
    <sheetView zoomScaleSheetLayoutView="86" workbookViewId="0">
      <selection activeCell="G7" sqref="G7"/>
    </sheetView>
  </sheetViews>
  <sheetFormatPr defaultColWidth="9.140625" defaultRowHeight="12.75"/>
  <cols>
    <col min="1" max="1" width="9.140625" style="13"/>
    <col min="2" max="3" width="19.28515625" style="13" customWidth="1"/>
    <col min="4" max="4" width="17.85546875" style="13" customWidth="1"/>
    <col min="5" max="5" width="22.5703125" style="13" customWidth="1"/>
    <col min="6" max="6" width="22.5703125" style="606" customWidth="1"/>
    <col min="7" max="7" width="22.5703125" style="13" customWidth="1"/>
    <col min="8" max="8" width="19.42578125" style="13" customWidth="1"/>
    <col min="9" max="9" width="30.140625" style="13" customWidth="1"/>
    <col min="10" max="10" width="9.140625" style="13"/>
    <col min="11" max="11" width="9.140625" style="186"/>
    <col min="12" max="16384" width="9.140625" style="13"/>
  </cols>
  <sheetData>
    <row r="1" spans="1:14" customFormat="1" ht="15">
      <c r="I1" s="33" t="s">
        <v>66</v>
      </c>
      <c r="K1" s="896"/>
    </row>
    <row r="2" spans="1:14" customFormat="1" ht="15.75">
      <c r="D2" s="85" t="s">
        <v>0</v>
      </c>
      <c r="E2" s="37"/>
      <c r="F2" s="37"/>
      <c r="G2" s="37"/>
      <c r="H2" s="37"/>
      <c r="I2" s="37"/>
      <c r="K2" s="896"/>
    </row>
    <row r="3" spans="1:14" customFormat="1" ht="20.25">
      <c r="B3" s="121"/>
      <c r="C3" s="1006" t="s">
        <v>899</v>
      </c>
      <c r="D3" s="1006"/>
      <c r="E3" s="1006"/>
      <c r="F3" s="598"/>
      <c r="G3" s="101"/>
      <c r="H3" s="101"/>
      <c r="I3" s="101"/>
      <c r="K3" s="896"/>
    </row>
    <row r="4" spans="1:14" customFormat="1" ht="10.5" customHeight="1">
      <c r="K4" s="896"/>
    </row>
    <row r="5" spans="1:14" ht="30.75" customHeight="1">
      <c r="A5" s="1184" t="s">
        <v>944</v>
      </c>
      <c r="B5" s="1184"/>
      <c r="C5" s="1184"/>
      <c r="D5" s="1184"/>
      <c r="E5" s="1184"/>
      <c r="F5" s="1184"/>
      <c r="G5" s="1184"/>
      <c r="H5" s="1184"/>
      <c r="I5" s="1184"/>
    </row>
    <row r="7" spans="1:14" ht="0.75" customHeight="1"/>
    <row r="8" spans="1:14">
      <c r="A8" s="551" t="s">
        <v>753</v>
      </c>
      <c r="I8" s="26" t="s">
        <v>24</v>
      </c>
    </row>
    <row r="9" spans="1:14">
      <c r="D9" s="1142" t="s">
        <v>925</v>
      </c>
      <c r="E9" s="1142"/>
      <c r="F9" s="1142"/>
      <c r="G9" s="1142"/>
      <c r="H9" s="1142"/>
      <c r="I9" s="1142"/>
    </row>
    <row r="10" spans="1:14" ht="44.25" customHeight="1">
      <c r="A10" s="532" t="s">
        <v>2</v>
      </c>
      <c r="B10" s="532" t="s">
        <v>3</v>
      </c>
      <c r="C10" s="868" t="s">
        <v>942</v>
      </c>
      <c r="D10" s="868" t="s">
        <v>945</v>
      </c>
      <c r="E10" s="537" t="s">
        <v>115</v>
      </c>
      <c r="F10" s="605" t="s">
        <v>811</v>
      </c>
      <c r="G10" s="537" t="s">
        <v>456</v>
      </c>
      <c r="H10" s="537" t="s">
        <v>163</v>
      </c>
      <c r="I10" s="767" t="s">
        <v>885</v>
      </c>
      <c r="K10" s="908"/>
    </row>
    <row r="11" spans="1:14" s="90" customFormat="1" ht="15.75" customHeight="1">
      <c r="A11" s="552">
        <v>1</v>
      </c>
      <c r="B11" s="407">
        <v>2</v>
      </c>
      <c r="C11" s="552">
        <v>3</v>
      </c>
      <c r="D11" s="407">
        <v>4</v>
      </c>
      <c r="E11" s="552">
        <v>5</v>
      </c>
      <c r="F11" s="407">
        <v>6</v>
      </c>
      <c r="G11" s="552">
        <v>7</v>
      </c>
      <c r="H11" s="407">
        <v>8</v>
      </c>
      <c r="I11" s="552">
        <v>9</v>
      </c>
      <c r="K11" s="899"/>
    </row>
    <row r="12" spans="1:14" s="90" customFormat="1" ht="15.75" customHeight="1">
      <c r="A12" s="84">
        <v>1</v>
      </c>
      <c r="B12" s="225" t="s">
        <v>673</v>
      </c>
      <c r="C12" s="269">
        <v>47.145000000000003</v>
      </c>
      <c r="D12" s="260">
        <v>0.17741933142599003</v>
      </c>
      <c r="E12" s="325">
        <v>46.967580668574016</v>
      </c>
      <c r="F12" s="325">
        <v>0</v>
      </c>
      <c r="G12" s="644">
        <v>420</v>
      </c>
      <c r="H12" s="325">
        <v>12.839783000000001</v>
      </c>
      <c r="I12" s="269">
        <f>D12+(E12-H12)</f>
        <v>34.305217000000006</v>
      </c>
      <c r="J12" s="650"/>
      <c r="K12" s="900"/>
      <c r="L12" s="861"/>
      <c r="M12" s="861"/>
      <c r="N12" s="861"/>
    </row>
    <row r="13" spans="1:14" s="90" customFormat="1" ht="15.75" customHeight="1">
      <c r="A13" s="84">
        <v>2</v>
      </c>
      <c r="B13" s="225" t="s">
        <v>674</v>
      </c>
      <c r="C13" s="269">
        <v>93.597449999999995</v>
      </c>
      <c r="D13" s="260">
        <v>0</v>
      </c>
      <c r="E13" s="325">
        <v>93.597449999999995</v>
      </c>
      <c r="F13" s="325">
        <v>0</v>
      </c>
      <c r="G13" s="644">
        <v>747</v>
      </c>
      <c r="H13" s="325">
        <v>38.954033099999997</v>
      </c>
      <c r="I13" s="269">
        <f t="shared" ref="I13:I42" si="0">D13+(E13-H13)</f>
        <v>54.643416899999998</v>
      </c>
      <c r="J13" s="650"/>
      <c r="K13" s="900"/>
      <c r="L13" s="861"/>
      <c r="M13" s="861"/>
      <c r="N13" s="861"/>
    </row>
    <row r="14" spans="1:14" s="90" customFormat="1" ht="15.75" customHeight="1">
      <c r="A14" s="84">
        <v>3</v>
      </c>
      <c r="B14" s="225" t="s">
        <v>675</v>
      </c>
      <c r="C14" s="269">
        <v>54.341549999999998</v>
      </c>
      <c r="D14" s="260">
        <v>6.328195712995031</v>
      </c>
      <c r="E14" s="325">
        <v>48.013354287004965</v>
      </c>
      <c r="F14" s="325">
        <v>0</v>
      </c>
      <c r="G14" s="644">
        <v>730</v>
      </c>
      <c r="H14" s="325">
        <v>17.932011999999997</v>
      </c>
      <c r="I14" s="269">
        <f t="shared" si="0"/>
        <v>36.409537999999998</v>
      </c>
      <c r="J14" s="650"/>
      <c r="K14" s="900"/>
      <c r="L14" s="861"/>
      <c r="M14" s="861"/>
      <c r="N14" s="861"/>
    </row>
    <row r="15" spans="1:14" s="90" customFormat="1" ht="15.75" customHeight="1">
      <c r="A15" s="84">
        <v>4</v>
      </c>
      <c r="B15" s="225" t="s">
        <v>676</v>
      </c>
      <c r="C15" s="269">
        <v>62.036099999999998</v>
      </c>
      <c r="D15" s="260">
        <v>-3.0580930868845049</v>
      </c>
      <c r="E15" s="325">
        <v>65.094193086884502</v>
      </c>
      <c r="F15" s="325">
        <v>0</v>
      </c>
      <c r="G15" s="644">
        <v>600</v>
      </c>
      <c r="H15" s="325">
        <v>18.001572150000001</v>
      </c>
      <c r="I15" s="269">
        <f t="shared" si="0"/>
        <v>44.034527849999996</v>
      </c>
      <c r="J15" s="650"/>
      <c r="K15" s="900"/>
      <c r="L15" s="861"/>
      <c r="M15" s="861"/>
      <c r="N15" s="861"/>
    </row>
    <row r="16" spans="1:14" s="90" customFormat="1" ht="15.75" customHeight="1">
      <c r="A16" s="84">
        <v>5</v>
      </c>
      <c r="B16" s="225" t="s">
        <v>677</v>
      </c>
      <c r="C16" s="269">
        <v>71.541600000000003</v>
      </c>
      <c r="D16" s="260">
        <v>1.4495078135822919</v>
      </c>
      <c r="E16" s="325">
        <v>70.092092186417716</v>
      </c>
      <c r="F16" s="325">
        <v>0</v>
      </c>
      <c r="G16" s="644">
        <v>748.5</v>
      </c>
      <c r="H16" s="325">
        <v>21.047362979999999</v>
      </c>
      <c r="I16" s="269">
        <f t="shared" si="0"/>
        <v>50.494237020000007</v>
      </c>
      <c r="J16" s="650"/>
      <c r="K16" s="900"/>
      <c r="L16" s="861"/>
      <c r="M16" s="861"/>
      <c r="N16" s="861"/>
    </row>
    <row r="17" spans="1:14" s="90" customFormat="1" ht="15.75" customHeight="1">
      <c r="A17" s="84">
        <v>6</v>
      </c>
      <c r="B17" s="225" t="s">
        <v>678</v>
      </c>
      <c r="C17" s="269">
        <v>18.48</v>
      </c>
      <c r="D17" s="260">
        <v>0</v>
      </c>
      <c r="E17" s="325">
        <v>18.48</v>
      </c>
      <c r="F17" s="325">
        <v>0</v>
      </c>
      <c r="G17" s="644">
        <v>750</v>
      </c>
      <c r="H17" s="325">
        <v>7.9275000000000002</v>
      </c>
      <c r="I17" s="269">
        <f t="shared" si="0"/>
        <v>10.5525</v>
      </c>
      <c r="J17" s="650"/>
      <c r="K17" s="900"/>
      <c r="L17" s="861"/>
      <c r="M17" s="861"/>
      <c r="N17" s="861"/>
    </row>
    <row r="18" spans="1:14" s="90" customFormat="1" ht="15.75" customHeight="1">
      <c r="A18" s="84">
        <v>7</v>
      </c>
      <c r="B18" s="225" t="s">
        <v>679</v>
      </c>
      <c r="C18" s="269">
        <v>64.119749999999996</v>
      </c>
      <c r="D18" s="260">
        <v>0</v>
      </c>
      <c r="E18" s="325">
        <v>64.119749999999996</v>
      </c>
      <c r="F18" s="325">
        <v>0</v>
      </c>
      <c r="G18" s="644">
        <v>500</v>
      </c>
      <c r="H18" s="325">
        <v>15.72465</v>
      </c>
      <c r="I18" s="269">
        <f t="shared" si="0"/>
        <v>48.395099999999999</v>
      </c>
      <c r="J18" s="650"/>
      <c r="K18" s="900"/>
      <c r="L18" s="861"/>
      <c r="M18" s="861"/>
      <c r="N18" s="861"/>
    </row>
    <row r="19" spans="1:14" s="90" customFormat="1" ht="15.75" customHeight="1">
      <c r="A19" s="84">
        <v>8</v>
      </c>
      <c r="B19" s="225" t="s">
        <v>680</v>
      </c>
      <c r="C19" s="269">
        <v>13.530900000000001</v>
      </c>
      <c r="D19" s="260">
        <v>1.9627052597500376</v>
      </c>
      <c r="E19" s="325">
        <v>11.568194740249963</v>
      </c>
      <c r="F19" s="325">
        <v>0</v>
      </c>
      <c r="G19" s="644">
        <v>749</v>
      </c>
      <c r="H19" s="325">
        <v>4.6632739999999995</v>
      </c>
      <c r="I19" s="673">
        <f t="shared" si="0"/>
        <v>8.8676260000000013</v>
      </c>
      <c r="J19" s="650"/>
      <c r="K19" s="900"/>
      <c r="L19" s="861"/>
      <c r="M19" s="861"/>
      <c r="N19" s="861"/>
    </row>
    <row r="20" spans="1:14" s="90" customFormat="1" ht="15.75" customHeight="1">
      <c r="A20" s="84">
        <v>9</v>
      </c>
      <c r="B20" s="225" t="s">
        <v>681</v>
      </c>
      <c r="C20" s="269">
        <v>38.956949999999999</v>
      </c>
      <c r="D20" s="260">
        <v>0.16610798976057822</v>
      </c>
      <c r="E20" s="325">
        <v>38.790842010239423</v>
      </c>
      <c r="F20" s="325">
        <v>0</v>
      </c>
      <c r="G20" s="644">
        <v>749.5</v>
      </c>
      <c r="H20" s="325">
        <v>16.513958349999999</v>
      </c>
      <c r="I20" s="269">
        <f t="shared" si="0"/>
        <v>22.442991650000003</v>
      </c>
      <c r="J20" s="650"/>
      <c r="K20" s="900"/>
      <c r="L20" s="861"/>
      <c r="M20" s="861"/>
      <c r="N20" s="861"/>
    </row>
    <row r="21" spans="1:14" s="90" customFormat="1" ht="15.75" customHeight="1">
      <c r="A21" s="84">
        <v>10</v>
      </c>
      <c r="B21" s="225" t="s">
        <v>682</v>
      </c>
      <c r="C21" s="269">
        <v>27.324300000000001</v>
      </c>
      <c r="D21" s="260">
        <v>0</v>
      </c>
      <c r="E21" s="325">
        <v>27.324300000000001</v>
      </c>
      <c r="F21" s="325">
        <v>0</v>
      </c>
      <c r="G21" s="644">
        <v>735</v>
      </c>
      <c r="H21" s="325">
        <v>11.124813000000001</v>
      </c>
      <c r="I21" s="269">
        <f t="shared" si="0"/>
        <v>16.199486999999998</v>
      </c>
      <c r="J21" s="650"/>
      <c r="K21" s="900"/>
      <c r="L21" s="861"/>
      <c r="M21" s="861"/>
      <c r="N21" s="861"/>
    </row>
    <row r="22" spans="1:14" s="90" customFormat="1" ht="15.75" customHeight="1">
      <c r="A22" s="84">
        <v>11</v>
      </c>
      <c r="B22" s="225" t="s">
        <v>683</v>
      </c>
      <c r="C22" s="269">
        <v>122.52330000000001</v>
      </c>
      <c r="D22" s="260">
        <v>126.63221976509561</v>
      </c>
      <c r="E22" s="325">
        <v>-4.1089197650956066</v>
      </c>
      <c r="F22" s="325">
        <v>0</v>
      </c>
      <c r="G22" s="644">
        <v>720</v>
      </c>
      <c r="H22" s="325">
        <v>37.193175359999998</v>
      </c>
      <c r="I22" s="269">
        <f t="shared" si="0"/>
        <v>85.330124640000008</v>
      </c>
      <c r="J22" s="650"/>
      <c r="K22" s="900"/>
      <c r="L22" s="861"/>
      <c r="M22" s="861"/>
      <c r="N22" s="861"/>
    </row>
    <row r="23" spans="1:14" s="90" customFormat="1" ht="15.75" customHeight="1">
      <c r="A23" s="84">
        <v>12</v>
      </c>
      <c r="B23" s="225" t="s">
        <v>684</v>
      </c>
      <c r="C23" s="269">
        <v>31.225950000000001</v>
      </c>
      <c r="D23" s="260">
        <v>3.2288568498720069</v>
      </c>
      <c r="E23" s="325">
        <v>27.997093150127995</v>
      </c>
      <c r="F23" s="325">
        <v>0</v>
      </c>
      <c r="G23" s="644">
        <v>290</v>
      </c>
      <c r="H23" s="325">
        <v>4.4901280000000003</v>
      </c>
      <c r="I23" s="269">
        <f t="shared" si="0"/>
        <v>26.735822000000002</v>
      </c>
      <c r="J23" s="650"/>
      <c r="K23" s="900"/>
      <c r="L23" s="861"/>
      <c r="M23" s="861"/>
      <c r="N23" s="861"/>
    </row>
    <row r="24" spans="1:14" s="90" customFormat="1" ht="15.75" customHeight="1">
      <c r="A24" s="84">
        <v>13</v>
      </c>
      <c r="B24" s="225" t="s">
        <v>685</v>
      </c>
      <c r="C24" s="269">
        <v>74.45835000000001</v>
      </c>
      <c r="D24" s="260">
        <v>0</v>
      </c>
      <c r="E24" s="325">
        <v>74.45835000000001</v>
      </c>
      <c r="F24" s="325">
        <v>0</v>
      </c>
      <c r="G24" s="644">
        <v>229.4</v>
      </c>
      <c r="H24" s="325">
        <v>8.6071797599999993</v>
      </c>
      <c r="I24" s="269">
        <f t="shared" si="0"/>
        <v>65.851170240000016</v>
      </c>
      <c r="J24" s="650"/>
      <c r="K24" s="900"/>
      <c r="L24" s="861"/>
      <c r="M24" s="861"/>
      <c r="N24" s="861"/>
    </row>
    <row r="25" spans="1:14" s="90" customFormat="1" ht="15.75" customHeight="1">
      <c r="A25" s="84">
        <v>14</v>
      </c>
      <c r="B25" s="225" t="s">
        <v>686</v>
      </c>
      <c r="C25" s="269">
        <v>17.800799999999999</v>
      </c>
      <c r="D25" s="260">
        <v>0.37127447974702599</v>
      </c>
      <c r="E25" s="325">
        <v>17.429525520252973</v>
      </c>
      <c r="F25" s="325">
        <v>0</v>
      </c>
      <c r="G25" s="644">
        <v>420</v>
      </c>
      <c r="H25" s="325">
        <v>3.3204359999999999</v>
      </c>
      <c r="I25" s="269">
        <f t="shared" si="0"/>
        <v>14.480363999999998</v>
      </c>
      <c r="J25" s="650"/>
      <c r="K25" s="900"/>
      <c r="L25" s="861"/>
      <c r="M25" s="861"/>
      <c r="N25" s="861"/>
    </row>
    <row r="26" spans="1:14" s="90" customFormat="1" ht="15.75" customHeight="1">
      <c r="A26" s="84">
        <v>15</v>
      </c>
      <c r="B26" s="225" t="s">
        <v>687</v>
      </c>
      <c r="C26" s="269">
        <v>77.388599999999997</v>
      </c>
      <c r="D26" s="260">
        <v>11.217445030868845</v>
      </c>
      <c r="E26" s="325">
        <v>66.171154969131152</v>
      </c>
      <c r="F26" s="325">
        <v>0</v>
      </c>
      <c r="G26" s="644">
        <v>630</v>
      </c>
      <c r="H26" s="325">
        <v>20.751381000000002</v>
      </c>
      <c r="I26" s="269">
        <f t="shared" si="0"/>
        <v>56.637218999999995</v>
      </c>
      <c r="J26" s="650"/>
      <c r="K26" s="900"/>
      <c r="L26" s="861"/>
      <c r="M26" s="861"/>
      <c r="N26" s="861"/>
    </row>
    <row r="27" spans="1:14" s="90" customFormat="1" ht="15.75" customHeight="1">
      <c r="A27" s="84">
        <v>16</v>
      </c>
      <c r="B27" s="227" t="s">
        <v>688</v>
      </c>
      <c r="C27" s="269">
        <v>41.739449999999998</v>
      </c>
      <c r="D27" s="260">
        <v>0</v>
      </c>
      <c r="E27" s="325">
        <v>41.739449999999998</v>
      </c>
      <c r="F27" s="325">
        <v>0</v>
      </c>
      <c r="G27" s="644">
        <v>820.19999999999993</v>
      </c>
      <c r="H27" s="325">
        <v>18.70205374</v>
      </c>
      <c r="I27" s="269">
        <f t="shared" si="0"/>
        <v>23.037396259999998</v>
      </c>
      <c r="J27" s="650"/>
      <c r="K27" s="900"/>
      <c r="L27" s="861"/>
      <c r="M27" s="861"/>
      <c r="N27" s="861"/>
    </row>
    <row r="28" spans="1:14" ht="18" customHeight="1">
      <c r="A28" s="84">
        <v>17</v>
      </c>
      <c r="B28" s="227" t="s">
        <v>689</v>
      </c>
      <c r="C28" s="895">
        <v>52.859400000000001</v>
      </c>
      <c r="D28" s="894">
        <v>0</v>
      </c>
      <c r="E28" s="325">
        <v>52.859400000000001</v>
      </c>
      <c r="F28" s="325">
        <v>0</v>
      </c>
      <c r="G28" s="645">
        <v>692.09999999999991</v>
      </c>
      <c r="H28" s="325">
        <v>18.744905609999996</v>
      </c>
      <c r="I28" s="269">
        <f t="shared" si="0"/>
        <v>34.114494390000004</v>
      </c>
      <c r="J28" s="650"/>
      <c r="K28" s="900"/>
      <c r="L28" s="861"/>
      <c r="M28" s="861"/>
      <c r="N28" s="861"/>
    </row>
    <row r="29" spans="1:14" ht="16.5" customHeight="1">
      <c r="A29" s="84">
        <v>18</v>
      </c>
      <c r="B29" s="227" t="s">
        <v>690</v>
      </c>
      <c r="C29" s="894">
        <v>82.810349999999985</v>
      </c>
      <c r="D29" s="894">
        <v>1.5217191687998795</v>
      </c>
      <c r="E29" s="325">
        <v>81.288630831200109</v>
      </c>
      <c r="F29" s="325">
        <v>0</v>
      </c>
      <c r="G29" s="645">
        <v>746.4</v>
      </c>
      <c r="H29" s="325">
        <v>31.944725760000001</v>
      </c>
      <c r="I29" s="269">
        <f t="shared" si="0"/>
        <v>50.865624239999988</v>
      </c>
      <c r="J29" s="650"/>
      <c r="K29" s="900"/>
      <c r="L29" s="861"/>
      <c r="M29" s="861"/>
      <c r="N29" s="861"/>
    </row>
    <row r="30" spans="1:14" ht="17.25" customHeight="1">
      <c r="A30" s="84">
        <v>19</v>
      </c>
      <c r="B30" s="227" t="s">
        <v>691</v>
      </c>
      <c r="C30" s="894">
        <v>53.982599999999998</v>
      </c>
      <c r="D30" s="894">
        <v>8.0899528007830135</v>
      </c>
      <c r="E30" s="325">
        <v>45.892647199216981</v>
      </c>
      <c r="F30" s="325">
        <v>0</v>
      </c>
      <c r="G30" s="645">
        <v>350</v>
      </c>
      <c r="H30" s="325">
        <v>8.0740799999999986</v>
      </c>
      <c r="I30" s="269">
        <f t="shared" si="0"/>
        <v>45.908519999999996</v>
      </c>
      <c r="J30" s="650"/>
      <c r="K30" s="900"/>
      <c r="L30" s="861"/>
      <c r="M30" s="861"/>
      <c r="N30" s="861"/>
    </row>
    <row r="31" spans="1:14" ht="15.75" customHeight="1">
      <c r="A31" s="84">
        <v>20</v>
      </c>
      <c r="B31" s="227" t="s">
        <v>692</v>
      </c>
      <c r="C31" s="894">
        <v>66.647549999999995</v>
      </c>
      <c r="D31" s="894">
        <v>0</v>
      </c>
      <c r="E31" s="325">
        <v>66.647549999999995</v>
      </c>
      <c r="F31" s="325">
        <v>0</v>
      </c>
      <c r="G31" s="645">
        <v>1195.9000000000001</v>
      </c>
      <c r="H31" s="325">
        <v>38.452131470000005</v>
      </c>
      <c r="I31" s="673">
        <f t="shared" si="0"/>
        <v>28.195418529999991</v>
      </c>
      <c r="J31" s="650"/>
      <c r="K31" s="900"/>
      <c r="L31" s="861"/>
      <c r="M31" s="861"/>
      <c r="N31" s="861"/>
    </row>
    <row r="32" spans="1:14" ht="15.75" customHeight="1">
      <c r="A32" s="84">
        <v>21</v>
      </c>
      <c r="B32" s="227" t="s">
        <v>693</v>
      </c>
      <c r="C32" s="894">
        <v>37.9146</v>
      </c>
      <c r="D32" s="894">
        <v>0</v>
      </c>
      <c r="E32" s="325">
        <v>37.9146</v>
      </c>
      <c r="F32" s="325">
        <v>0</v>
      </c>
      <c r="G32" s="645">
        <v>828.6</v>
      </c>
      <c r="H32" s="325">
        <v>15.546328060000002</v>
      </c>
      <c r="I32" s="269">
        <f t="shared" si="0"/>
        <v>22.36827194</v>
      </c>
      <c r="J32" s="650"/>
      <c r="K32" s="900"/>
      <c r="L32" s="861"/>
      <c r="M32" s="861"/>
      <c r="N32" s="861"/>
    </row>
    <row r="33" spans="1:14" ht="17.25" customHeight="1">
      <c r="A33" s="84">
        <v>22</v>
      </c>
      <c r="B33" s="227" t="s">
        <v>694</v>
      </c>
      <c r="C33" s="894">
        <v>131.91824999999997</v>
      </c>
      <c r="D33" s="894">
        <v>0</v>
      </c>
      <c r="E33" s="325">
        <v>131.91824999999997</v>
      </c>
      <c r="F33" s="325">
        <v>0</v>
      </c>
      <c r="G33" s="645">
        <v>736.5</v>
      </c>
      <c r="H33" s="325">
        <v>49.510181400000008</v>
      </c>
      <c r="I33" s="269">
        <f t="shared" si="0"/>
        <v>82.408068599999964</v>
      </c>
      <c r="J33" s="650"/>
      <c r="K33" s="900"/>
      <c r="L33" s="861"/>
      <c r="M33" s="861"/>
      <c r="N33" s="861"/>
    </row>
    <row r="34" spans="1:14" ht="17.25" customHeight="1">
      <c r="A34" s="84">
        <v>23</v>
      </c>
      <c r="B34" s="227" t="s">
        <v>695</v>
      </c>
      <c r="C34" s="894">
        <v>71.111849999999976</v>
      </c>
      <c r="D34" s="894">
        <v>0</v>
      </c>
      <c r="E34" s="325">
        <v>71.111849999999976</v>
      </c>
      <c r="F34" s="325">
        <v>0</v>
      </c>
      <c r="G34" s="645">
        <v>720</v>
      </c>
      <c r="H34" s="325">
        <v>25.654968</v>
      </c>
      <c r="I34" s="269">
        <f t="shared" si="0"/>
        <v>45.456881999999979</v>
      </c>
      <c r="J34" s="650"/>
      <c r="K34" s="900"/>
      <c r="L34" s="861"/>
      <c r="M34" s="861"/>
      <c r="N34" s="861"/>
    </row>
    <row r="35" spans="1:14" ht="17.25" customHeight="1">
      <c r="A35" s="84">
        <v>24</v>
      </c>
      <c r="B35" s="314" t="s">
        <v>696</v>
      </c>
      <c r="C35" s="315">
        <v>33.373049999999999</v>
      </c>
      <c r="D35" s="315">
        <v>4.4612306489986446</v>
      </c>
      <c r="E35" s="326">
        <v>28.911819351001355</v>
      </c>
      <c r="F35" s="325">
        <v>0</v>
      </c>
      <c r="G35" s="646">
        <v>712.5</v>
      </c>
      <c r="H35" s="326">
        <v>11.415959999999998</v>
      </c>
      <c r="I35" s="269">
        <f t="shared" si="0"/>
        <v>21.957090000000001</v>
      </c>
      <c r="J35" s="650"/>
      <c r="K35" s="900"/>
      <c r="L35" s="861"/>
      <c r="M35" s="861"/>
      <c r="N35" s="861"/>
    </row>
    <row r="36" spans="1:14" ht="17.25" customHeight="1">
      <c r="A36" s="84">
        <v>25</v>
      </c>
      <c r="B36" s="227" t="s">
        <v>697</v>
      </c>
      <c r="C36" s="894">
        <v>33.969450000000002</v>
      </c>
      <c r="D36" s="894">
        <v>19.819626627014003</v>
      </c>
      <c r="E36" s="325">
        <v>14.149823372985999</v>
      </c>
      <c r="F36" s="325">
        <v>0</v>
      </c>
      <c r="G36" s="645">
        <v>448.6</v>
      </c>
      <c r="H36" s="325">
        <v>5.9297471000000002</v>
      </c>
      <c r="I36" s="269">
        <f t="shared" si="0"/>
        <v>28.039702900000002</v>
      </c>
      <c r="J36" s="650"/>
      <c r="K36" s="900"/>
      <c r="L36" s="861"/>
      <c r="M36" s="861"/>
      <c r="N36" s="861"/>
    </row>
    <row r="37" spans="1:14" ht="17.25" customHeight="1">
      <c r="A37" s="84">
        <v>26</v>
      </c>
      <c r="B37" s="227" t="s">
        <v>698</v>
      </c>
      <c r="C37" s="894">
        <v>55.257750000000009</v>
      </c>
      <c r="D37" s="894">
        <v>0</v>
      </c>
      <c r="E37" s="325">
        <v>55.257750000000009</v>
      </c>
      <c r="F37" s="325">
        <v>0</v>
      </c>
      <c r="G37" s="645">
        <v>750</v>
      </c>
      <c r="H37" s="325">
        <v>18.570150000000002</v>
      </c>
      <c r="I37" s="269">
        <f t="shared" si="0"/>
        <v>36.687600000000003</v>
      </c>
      <c r="J37" s="650"/>
      <c r="K37" s="900"/>
      <c r="L37" s="861"/>
      <c r="M37" s="861"/>
      <c r="N37" s="861"/>
    </row>
    <row r="38" spans="1:14" ht="17.25" customHeight="1">
      <c r="A38" s="84">
        <v>27</v>
      </c>
      <c r="B38" s="227" t="s">
        <v>699</v>
      </c>
      <c r="C38" s="894">
        <v>50.256149999999998</v>
      </c>
      <c r="D38" s="894">
        <v>9.8942680304171056</v>
      </c>
      <c r="E38" s="325">
        <v>40.361881969582896</v>
      </c>
      <c r="F38" s="325">
        <v>0</v>
      </c>
      <c r="G38" s="645">
        <v>750</v>
      </c>
      <c r="H38" s="325">
        <v>17.9123625</v>
      </c>
      <c r="I38" s="269">
        <f t="shared" si="0"/>
        <v>32.343787500000005</v>
      </c>
      <c r="J38" s="650"/>
      <c r="K38" s="900"/>
      <c r="L38" s="861"/>
      <c r="M38" s="861"/>
      <c r="N38" s="861"/>
    </row>
    <row r="39" spans="1:14" ht="17.25" customHeight="1">
      <c r="A39" s="84">
        <v>28</v>
      </c>
      <c r="B39" s="227" t="s">
        <v>700</v>
      </c>
      <c r="C39" s="894">
        <v>36.942149999999998</v>
      </c>
      <c r="D39" s="894">
        <v>4.2274420900466794</v>
      </c>
      <c r="E39" s="325">
        <v>32.714707909953319</v>
      </c>
      <c r="F39" s="325">
        <v>0</v>
      </c>
      <c r="G39" s="645">
        <v>750</v>
      </c>
      <c r="H39" s="325">
        <v>13.35735</v>
      </c>
      <c r="I39" s="269">
        <f t="shared" si="0"/>
        <v>23.584799999999998</v>
      </c>
      <c r="J39" s="650"/>
      <c r="K39" s="900"/>
      <c r="L39" s="861"/>
      <c r="M39" s="861"/>
      <c r="N39" s="861"/>
    </row>
    <row r="40" spans="1:14" ht="17.25" customHeight="1">
      <c r="A40" s="84">
        <v>29</v>
      </c>
      <c r="B40" s="227" t="s">
        <v>701</v>
      </c>
      <c r="C40" s="894">
        <v>22.7439</v>
      </c>
      <c r="D40" s="894">
        <v>0</v>
      </c>
      <c r="E40" s="325">
        <v>22.7439</v>
      </c>
      <c r="F40" s="325">
        <v>0</v>
      </c>
      <c r="G40" s="645">
        <v>600</v>
      </c>
      <c r="H40" s="325">
        <v>6.9135600000000004</v>
      </c>
      <c r="I40" s="269">
        <f t="shared" si="0"/>
        <v>15.83034</v>
      </c>
      <c r="J40" s="650"/>
      <c r="K40" s="900"/>
      <c r="L40" s="861"/>
      <c r="M40" s="861"/>
      <c r="N40" s="861"/>
    </row>
    <row r="41" spans="1:14" ht="17.25" customHeight="1">
      <c r="A41" s="84">
        <v>30</v>
      </c>
      <c r="B41" s="227" t="s">
        <v>702</v>
      </c>
      <c r="C41" s="894">
        <v>77.080949999999987</v>
      </c>
      <c r="D41" s="894">
        <v>11.021027644932991</v>
      </c>
      <c r="E41" s="325">
        <v>66.059922355067002</v>
      </c>
      <c r="F41" s="325">
        <v>0</v>
      </c>
      <c r="G41" s="645">
        <v>680</v>
      </c>
      <c r="H41" s="325">
        <v>22.938507999999999</v>
      </c>
      <c r="I41" s="269">
        <f t="shared" si="0"/>
        <v>54.142441999999996</v>
      </c>
      <c r="J41" s="650"/>
      <c r="K41" s="900"/>
      <c r="L41" s="861"/>
      <c r="M41" s="861"/>
      <c r="N41" s="861"/>
    </row>
    <row r="42" spans="1:14" ht="17.25" customHeight="1">
      <c r="A42" s="417"/>
      <c r="B42" s="394" t="s">
        <v>703</v>
      </c>
      <c r="C42" s="396">
        <f>SUM(C12:C41)</f>
        <v>1663.0780499999998</v>
      </c>
      <c r="D42" s="396">
        <f>SUM(D12:D41)</f>
        <v>207.51090615720523</v>
      </c>
      <c r="E42" s="396">
        <f>SUM(E12:E41)</f>
        <v>1455.5671438427951</v>
      </c>
      <c r="F42" s="396">
        <v>0</v>
      </c>
      <c r="G42" s="674"/>
      <c r="H42" s="396">
        <f>SUM(H12:H41)</f>
        <v>542.75827033999985</v>
      </c>
      <c r="I42" s="358">
        <f t="shared" si="0"/>
        <v>1120.3197796600004</v>
      </c>
      <c r="J42" s="650"/>
      <c r="K42" s="743"/>
      <c r="L42" s="245"/>
      <c r="M42" s="245"/>
      <c r="N42" s="861"/>
    </row>
    <row r="44" spans="1:14" s="761" customFormat="1">
      <c r="A44" s="270"/>
      <c r="C44" s="898"/>
      <c r="D44" s="897"/>
      <c r="E44" s="24"/>
      <c r="F44" s="24"/>
      <c r="G44" s="24"/>
      <c r="H44" s="18"/>
      <c r="I44" s="18"/>
      <c r="K44" s="186"/>
    </row>
    <row r="45" spans="1:14">
      <c r="E45" s="9"/>
      <c r="F45" s="9"/>
      <c r="G45" s="902"/>
      <c r="H45" s="24"/>
      <c r="I45" s="18"/>
    </row>
    <row r="46" spans="1:14">
      <c r="A46" s="28" t="s">
        <v>11</v>
      </c>
      <c r="D46" s="649"/>
      <c r="E46" s="901"/>
      <c r="F46" s="28"/>
      <c r="G46" s="28"/>
      <c r="I46" s="499" t="s">
        <v>12</v>
      </c>
    </row>
    <row r="47" spans="1:14" ht="12.75" customHeight="1">
      <c r="D47" s="245"/>
      <c r="F47" s="863"/>
      <c r="G47" s="863"/>
      <c r="H47" s="863"/>
      <c r="I47" s="863" t="s">
        <v>13</v>
      </c>
    </row>
    <row r="48" spans="1:14">
      <c r="E48" s="955" t="s">
        <v>19</v>
      </c>
      <c r="F48" s="955"/>
      <c r="G48" s="955"/>
      <c r="H48" s="955"/>
      <c r="I48" s="955"/>
    </row>
    <row r="49" spans="9:9">
      <c r="I49" s="498" t="s">
        <v>82</v>
      </c>
    </row>
  </sheetData>
  <mergeCells count="4">
    <mergeCell ref="C3:E3"/>
    <mergeCell ref="D9:I9"/>
    <mergeCell ref="E48:I48"/>
    <mergeCell ref="A5:I5"/>
  </mergeCells>
  <phoneticPr fontId="0" type="noConversion"/>
  <printOptions horizontalCentered="1"/>
  <pageMargins left="0.70866141732283472" right="0.70866141732283472" top="0.23622047244094491" bottom="0" header="0.31496062992125984" footer="0.31496062992125984"/>
  <pageSetup paperSize="9" scale="73" orientation="landscape" r:id="rId1"/>
  <drawing r:id="rId2"/>
</worksheet>
</file>

<file path=xl/worksheets/sheet28.xml><?xml version="1.0" encoding="utf-8"?>
<worksheet xmlns="http://schemas.openxmlformats.org/spreadsheetml/2006/main" xmlns:r="http://schemas.openxmlformats.org/officeDocument/2006/relationships">
  <sheetPr>
    <tabColor rgb="FF00B050"/>
    <pageSetUpPr fitToPage="1"/>
  </sheetPr>
  <dimension ref="A1:T33"/>
  <sheetViews>
    <sheetView topLeftCell="A8" zoomScale="115" zoomScaleNormal="115" zoomScaleSheetLayoutView="81" workbookViewId="0">
      <selection activeCell="G7" sqref="G7"/>
    </sheetView>
  </sheetViews>
  <sheetFormatPr defaultColWidth="9.140625" defaultRowHeight="12.75"/>
  <cols>
    <col min="1" max="1" width="4.42578125" style="13" customWidth="1"/>
    <col min="2" max="2" width="37.28515625" style="13" customWidth="1"/>
    <col min="3" max="3" width="12.28515625" style="13" customWidth="1"/>
    <col min="4" max="5" width="15.140625" style="13" customWidth="1"/>
    <col min="6" max="6" width="15.85546875" style="13" customWidth="1"/>
    <col min="7" max="7" width="12.5703125" style="13" customWidth="1"/>
    <col min="8" max="8" width="23.7109375" style="13" customWidth="1"/>
    <col min="9" max="16384" width="9.140625" style="13"/>
  </cols>
  <sheetData>
    <row r="1" spans="1:20" customFormat="1" ht="15">
      <c r="D1" s="28"/>
      <c r="E1" s="28"/>
      <c r="F1" s="28"/>
      <c r="G1" s="13"/>
      <c r="H1" s="33" t="s">
        <v>67</v>
      </c>
      <c r="I1" s="28"/>
      <c r="J1" s="13"/>
      <c r="L1" s="13"/>
      <c r="M1" s="35"/>
      <c r="N1" s="35"/>
    </row>
    <row r="2" spans="1:20" customFormat="1" ht="15">
      <c r="A2" s="1135" t="s">
        <v>0</v>
      </c>
      <c r="B2" s="1135"/>
      <c r="C2" s="1135"/>
      <c r="D2" s="1135"/>
      <c r="E2" s="1135"/>
      <c r="F2" s="1135"/>
      <c r="G2" s="1135"/>
      <c r="H2" s="1135"/>
      <c r="I2" s="37"/>
      <c r="J2" s="37"/>
      <c r="K2" s="37"/>
      <c r="L2" s="37"/>
      <c r="M2" s="37"/>
      <c r="N2" s="37"/>
    </row>
    <row r="3" spans="1:20" customFormat="1" ht="20.25">
      <c r="A3" s="1006" t="s">
        <v>899</v>
      </c>
      <c r="B3" s="1006"/>
      <c r="C3" s="1006"/>
      <c r="D3" s="1006"/>
      <c r="E3" s="1006"/>
      <c r="F3" s="1006"/>
      <c r="G3" s="1006"/>
      <c r="H3" s="1006"/>
      <c r="I3" s="36"/>
      <c r="J3" s="36"/>
      <c r="K3" s="36"/>
      <c r="L3" s="36"/>
      <c r="M3" s="36"/>
      <c r="N3" s="36"/>
    </row>
    <row r="4" spans="1:20" customFormat="1" ht="10.5" customHeight="1"/>
    <row r="5" spans="1:20" ht="19.5" customHeight="1">
      <c r="A5" s="1007" t="s">
        <v>946</v>
      </c>
      <c r="B5" s="1187"/>
      <c r="C5" s="1187"/>
      <c r="D5" s="1187"/>
      <c r="E5" s="1187"/>
      <c r="F5" s="1187"/>
      <c r="G5" s="1187"/>
      <c r="H5" s="1187"/>
    </row>
    <row r="7" spans="1:20" s="11" customFormat="1" ht="15.75" hidden="1" customHeight="1">
      <c r="A7" s="13"/>
      <c r="B7" s="13"/>
      <c r="C7" s="13"/>
      <c r="D7" s="13"/>
      <c r="E7" s="13"/>
      <c r="F7" s="13"/>
      <c r="G7" s="13"/>
      <c r="H7" s="13"/>
      <c r="I7" s="13"/>
      <c r="J7" s="13"/>
    </row>
    <row r="8" spans="1:20" s="11" customFormat="1" ht="15.75">
      <c r="A8" s="1188" t="s">
        <v>672</v>
      </c>
      <c r="B8" s="1188"/>
      <c r="C8" s="13"/>
      <c r="D8" s="13"/>
      <c r="E8" s="13"/>
      <c r="F8" s="13"/>
      <c r="G8" s="13"/>
      <c r="H8" s="26" t="s">
        <v>28</v>
      </c>
      <c r="I8" s="13"/>
    </row>
    <row r="9" spans="1:20" s="11" customFormat="1" ht="15.75">
      <c r="A9" s="12"/>
      <c r="B9" s="13"/>
      <c r="C9" s="13"/>
      <c r="D9" s="81"/>
      <c r="E9" s="81"/>
      <c r="G9" s="81" t="s">
        <v>1046</v>
      </c>
      <c r="H9" s="81"/>
      <c r="J9" s="88"/>
      <c r="K9" s="88"/>
      <c r="L9" s="88"/>
      <c r="M9" s="97"/>
      <c r="S9" s="98"/>
      <c r="T9" s="97"/>
    </row>
    <row r="10" spans="1:20" s="29" customFormat="1" ht="48.75" customHeight="1">
      <c r="A10" s="406"/>
      <c r="B10" s="532" t="s">
        <v>29</v>
      </c>
      <c r="C10" s="867" t="s">
        <v>947</v>
      </c>
      <c r="D10" s="867" t="s">
        <v>927</v>
      </c>
      <c r="E10" s="532" t="s">
        <v>235</v>
      </c>
      <c r="F10" s="532" t="s">
        <v>236</v>
      </c>
      <c r="G10" s="933" t="s">
        <v>1045</v>
      </c>
      <c r="H10" s="766" t="s">
        <v>886</v>
      </c>
    </row>
    <row r="11" spans="1:20" s="29" customFormat="1" ht="14.25" customHeight="1">
      <c r="A11" s="532">
        <v>1</v>
      </c>
      <c r="B11" s="532">
        <v>2</v>
      </c>
      <c r="C11" s="532">
        <v>3</v>
      </c>
      <c r="D11" s="532">
        <v>4</v>
      </c>
      <c r="E11" s="532">
        <v>5</v>
      </c>
      <c r="F11" s="532">
        <v>6</v>
      </c>
      <c r="G11" s="532">
        <v>7</v>
      </c>
      <c r="H11" s="532">
        <v>8</v>
      </c>
    </row>
    <row r="12" spans="1:20" ht="16.5" customHeight="1">
      <c r="A12" s="23" t="s">
        <v>30</v>
      </c>
      <c r="B12" s="23" t="s">
        <v>31</v>
      </c>
      <c r="C12" s="1185">
        <v>636.12</v>
      </c>
      <c r="D12" s="1186">
        <v>0</v>
      </c>
      <c r="E12" s="1186">
        <v>495.46</v>
      </c>
      <c r="F12" s="1186">
        <v>0</v>
      </c>
      <c r="G12" s="1189">
        <v>345.46</v>
      </c>
      <c r="H12" s="1186">
        <f>D12+E12-G12</f>
        <v>150</v>
      </c>
    </row>
    <row r="13" spans="1:20" ht="20.25" customHeight="1">
      <c r="A13" s="16"/>
      <c r="B13" s="16" t="s">
        <v>32</v>
      </c>
      <c r="C13" s="1185"/>
      <c r="D13" s="1186"/>
      <c r="E13" s="1186"/>
      <c r="F13" s="1186"/>
      <c r="G13" s="1190"/>
      <c r="H13" s="1186"/>
    </row>
    <row r="14" spans="1:20" ht="17.25" customHeight="1">
      <c r="A14" s="16"/>
      <c r="B14" s="16" t="s">
        <v>195</v>
      </c>
      <c r="C14" s="1185"/>
      <c r="D14" s="1186"/>
      <c r="E14" s="1186"/>
      <c r="F14" s="1186"/>
      <c r="G14" s="1190"/>
      <c r="H14" s="1186"/>
    </row>
    <row r="15" spans="1:20" s="29" customFormat="1" ht="33.75" customHeight="1">
      <c r="A15" s="30"/>
      <c r="B15" s="30" t="s">
        <v>196</v>
      </c>
      <c r="C15" s="1185"/>
      <c r="D15" s="1186"/>
      <c r="E15" s="1186"/>
      <c r="F15" s="1186"/>
      <c r="G15" s="1191"/>
      <c r="H15" s="1186"/>
    </row>
    <row r="16" spans="1:20" s="29" customFormat="1">
      <c r="A16" s="30"/>
      <c r="B16" s="31" t="s">
        <v>33</v>
      </c>
      <c r="C16" s="318">
        <f t="shared" ref="C16:H16" si="0">SUM(C12)</f>
        <v>636.12</v>
      </c>
      <c r="D16" s="647">
        <f t="shared" si="0"/>
        <v>0</v>
      </c>
      <c r="E16" s="647">
        <f t="shared" si="0"/>
        <v>495.46</v>
      </c>
      <c r="F16" s="647">
        <f t="shared" si="0"/>
        <v>0</v>
      </c>
      <c r="G16" s="647">
        <f t="shared" si="0"/>
        <v>345.46</v>
      </c>
      <c r="H16" s="647">
        <f t="shared" si="0"/>
        <v>150</v>
      </c>
    </row>
    <row r="17" spans="1:8" s="29" customFormat="1" ht="40.5" customHeight="1">
      <c r="A17" s="31" t="s">
        <v>34</v>
      </c>
      <c r="B17" s="31" t="s">
        <v>234</v>
      </c>
      <c r="C17" s="1193">
        <v>636.11</v>
      </c>
      <c r="D17" s="1192">
        <v>0</v>
      </c>
      <c r="E17" s="1193">
        <v>776.77</v>
      </c>
      <c r="F17" s="1192">
        <v>0</v>
      </c>
      <c r="G17" s="1194">
        <v>478.68</v>
      </c>
      <c r="H17" s="1192">
        <f>(D17+E17)-G17</f>
        <v>298.08999999999997</v>
      </c>
    </row>
    <row r="18" spans="1:8" ht="28.5" customHeight="1">
      <c r="A18" s="16"/>
      <c r="B18" s="117" t="s">
        <v>198</v>
      </c>
      <c r="C18" s="1193"/>
      <c r="D18" s="1192"/>
      <c r="E18" s="1193"/>
      <c r="F18" s="1192"/>
      <c r="G18" s="1195"/>
      <c r="H18" s="1192"/>
    </row>
    <row r="19" spans="1:8" ht="19.5" customHeight="1">
      <c r="A19" s="16"/>
      <c r="B19" s="30" t="s">
        <v>35</v>
      </c>
      <c r="C19" s="1193"/>
      <c r="D19" s="1192"/>
      <c r="E19" s="1193"/>
      <c r="F19" s="1192"/>
      <c r="G19" s="1195"/>
      <c r="H19" s="1192"/>
    </row>
    <row r="20" spans="1:8" ht="21.75" customHeight="1">
      <c r="A20" s="16"/>
      <c r="B20" s="30" t="s">
        <v>199</v>
      </c>
      <c r="C20" s="1193"/>
      <c r="D20" s="1192"/>
      <c r="E20" s="1193"/>
      <c r="F20" s="1192"/>
      <c r="G20" s="1195"/>
      <c r="H20" s="1192"/>
    </row>
    <row r="21" spans="1:8" s="29" customFormat="1" ht="27.75" customHeight="1">
      <c r="A21" s="30"/>
      <c r="B21" s="30" t="s">
        <v>36</v>
      </c>
      <c r="C21" s="1193"/>
      <c r="D21" s="1192"/>
      <c r="E21" s="1193"/>
      <c r="F21" s="1192"/>
      <c r="G21" s="1195"/>
      <c r="H21" s="1192"/>
    </row>
    <row r="22" spans="1:8" s="29" customFormat="1" ht="19.5" customHeight="1">
      <c r="A22" s="30"/>
      <c r="B22" s="30" t="s">
        <v>197</v>
      </c>
      <c r="C22" s="1193"/>
      <c r="D22" s="1192"/>
      <c r="E22" s="1193"/>
      <c r="F22" s="1192"/>
      <c r="G22" s="1195"/>
      <c r="H22" s="1192"/>
    </row>
    <row r="23" spans="1:8" s="29" customFormat="1" ht="27.75" customHeight="1">
      <c r="A23" s="30"/>
      <c r="B23" s="30" t="s">
        <v>200</v>
      </c>
      <c r="C23" s="1193"/>
      <c r="D23" s="1192"/>
      <c r="E23" s="1193"/>
      <c r="F23" s="1192"/>
      <c r="G23" s="1195"/>
      <c r="H23" s="1192"/>
    </row>
    <row r="24" spans="1:8" s="29" customFormat="1" ht="18.75" customHeight="1">
      <c r="A24" s="31"/>
      <c r="B24" s="30" t="s">
        <v>201</v>
      </c>
      <c r="C24" s="1193"/>
      <c r="D24" s="1192"/>
      <c r="E24" s="1193"/>
      <c r="F24" s="1192"/>
      <c r="G24" s="1196"/>
      <c r="H24" s="1192"/>
    </row>
    <row r="25" spans="1:8" s="29" customFormat="1" ht="19.5" customHeight="1">
      <c r="A25" s="31"/>
      <c r="B25" s="31" t="s">
        <v>33</v>
      </c>
      <c r="C25" s="318">
        <f t="shared" ref="C25:H25" si="1">SUM(C17)</f>
        <v>636.11</v>
      </c>
      <c r="D25" s="647">
        <f t="shared" si="1"/>
        <v>0</v>
      </c>
      <c r="E25" s="318">
        <f t="shared" si="1"/>
        <v>776.77</v>
      </c>
      <c r="F25" s="647">
        <f t="shared" si="1"/>
        <v>0</v>
      </c>
      <c r="G25" s="647">
        <f t="shared" si="1"/>
        <v>478.68</v>
      </c>
      <c r="H25" s="647">
        <f t="shared" si="1"/>
        <v>298.08999999999997</v>
      </c>
    </row>
    <row r="26" spans="1:8">
      <c r="A26" s="372"/>
      <c r="B26" s="355" t="s">
        <v>37</v>
      </c>
      <c r="C26" s="553">
        <f t="shared" ref="C26:H26" si="2">+C16+C25</f>
        <v>1272.23</v>
      </c>
      <c r="D26" s="648">
        <f t="shared" si="2"/>
        <v>0</v>
      </c>
      <c r="E26" s="648">
        <f t="shared" si="2"/>
        <v>1272.23</v>
      </c>
      <c r="F26" s="648">
        <f t="shared" si="2"/>
        <v>0</v>
      </c>
      <c r="G26" s="648">
        <f t="shared" si="2"/>
        <v>824.14</v>
      </c>
      <c r="H26" s="648">
        <f t="shared" si="2"/>
        <v>448.09</v>
      </c>
    </row>
    <row r="27" spans="1:8" s="615" customFormat="1">
      <c r="A27" s="616"/>
      <c r="B27" s="729"/>
      <c r="C27" s="935"/>
      <c r="D27" s="936"/>
      <c r="E27" s="936"/>
      <c r="F27" s="936"/>
      <c r="G27" s="936"/>
      <c r="H27" s="936"/>
    </row>
    <row r="28" spans="1:8" s="29" customFormat="1" ht="15.75" customHeight="1">
      <c r="A28" s="1197" t="s">
        <v>1047</v>
      </c>
      <c r="B28" s="1197"/>
      <c r="C28" s="1197"/>
      <c r="D28" s="1197"/>
      <c r="E28" s="1197"/>
      <c r="F28" s="1197"/>
      <c r="G28" s="1197"/>
      <c r="H28" s="1197"/>
    </row>
    <row r="29" spans="1:8" s="29" customFormat="1" ht="15.75" customHeight="1"/>
    <row r="30" spans="1:8" ht="13.15" customHeight="1">
      <c r="B30" s="12" t="s">
        <v>11</v>
      </c>
      <c r="C30" s="12"/>
      <c r="D30" s="12"/>
      <c r="E30" s="12"/>
      <c r="F30" s="12"/>
      <c r="G30" s="943" t="s">
        <v>12</v>
      </c>
      <c r="H30" s="943"/>
    </row>
    <row r="31" spans="1:8" ht="13.9" customHeight="1">
      <c r="B31" s="955" t="s">
        <v>13</v>
      </c>
      <c r="C31" s="955"/>
      <c r="D31" s="955"/>
      <c r="E31" s="955"/>
      <c r="F31" s="955"/>
      <c r="G31" s="955"/>
      <c r="H31" s="955"/>
    </row>
    <row r="32" spans="1:8" ht="12.6" customHeight="1">
      <c r="B32" s="955" t="s">
        <v>19</v>
      </c>
      <c r="C32" s="955"/>
      <c r="D32" s="955"/>
      <c r="E32" s="955"/>
      <c r="F32" s="955"/>
      <c r="G32" s="955"/>
      <c r="H32" s="955"/>
    </row>
    <row r="33" spans="2:10">
      <c r="B33" s="12"/>
      <c r="C33" s="12"/>
      <c r="D33" s="12"/>
      <c r="E33" s="12"/>
      <c r="F33" s="12"/>
      <c r="G33" s="942" t="s">
        <v>82</v>
      </c>
      <c r="H33" s="942"/>
      <c r="I33" s="942"/>
      <c r="J33" s="942"/>
    </row>
  </sheetData>
  <mergeCells count="21">
    <mergeCell ref="D17:D24"/>
    <mergeCell ref="E17:E24"/>
    <mergeCell ref="F17:F24"/>
    <mergeCell ref="G30:H30"/>
    <mergeCell ref="G33:J33"/>
    <mergeCell ref="B32:H32"/>
    <mergeCell ref="C17:C24"/>
    <mergeCell ref="H17:H24"/>
    <mergeCell ref="B31:H31"/>
    <mergeCell ref="G17:G24"/>
    <mergeCell ref="A28:H28"/>
    <mergeCell ref="A2:H2"/>
    <mergeCell ref="A3:H3"/>
    <mergeCell ref="C12:C15"/>
    <mergeCell ref="D12:D15"/>
    <mergeCell ref="F12:F15"/>
    <mergeCell ref="H12:H15"/>
    <mergeCell ref="A5:H5"/>
    <mergeCell ref="E12:E15"/>
    <mergeCell ref="A8:B8"/>
    <mergeCell ref="G12:G15"/>
  </mergeCells>
  <phoneticPr fontId="0" type="noConversion"/>
  <printOptions horizontalCentered="1"/>
  <pageMargins left="0.70866141732283472" right="0.70866141732283472" top="0.23622047244094491" bottom="0" header="0.31496062992125984" footer="0.31496062992125984"/>
  <pageSetup paperSize="9" scale="94" orientation="landscape" r:id="rId1"/>
  <drawing r:id="rId2"/>
</worksheet>
</file>

<file path=xl/worksheets/sheet29.xml><?xml version="1.0" encoding="utf-8"?>
<worksheet xmlns="http://schemas.openxmlformats.org/spreadsheetml/2006/main" xmlns:r="http://schemas.openxmlformats.org/officeDocument/2006/relationships">
  <sheetPr>
    <tabColor rgb="FF00B050"/>
    <pageSetUpPr fitToPage="1"/>
  </sheetPr>
  <dimension ref="A1:N49"/>
  <sheetViews>
    <sheetView zoomScaleSheetLayoutView="85" workbookViewId="0">
      <selection activeCell="G7" sqref="G7"/>
    </sheetView>
  </sheetViews>
  <sheetFormatPr defaultColWidth="9.140625" defaultRowHeight="12.75"/>
  <cols>
    <col min="1" max="1" width="9.140625" style="13"/>
    <col min="2" max="2" width="19.28515625" style="13" customWidth="1"/>
    <col min="3" max="3" width="36.7109375" style="13" customWidth="1"/>
    <col min="4" max="4" width="39.42578125" style="13" customWidth="1"/>
    <col min="5" max="5" width="30.28515625" style="13" customWidth="1"/>
    <col min="6" max="16384" width="9.140625" style="13"/>
  </cols>
  <sheetData>
    <row r="1" spans="1:14" customFormat="1" ht="15">
      <c r="E1" s="33" t="s">
        <v>535</v>
      </c>
      <c r="F1" s="35"/>
    </row>
    <row r="2" spans="1:14" customFormat="1" ht="15">
      <c r="D2" s="37" t="s">
        <v>0</v>
      </c>
      <c r="E2" s="37"/>
      <c r="F2" s="37"/>
    </row>
    <row r="3" spans="1:14" customFormat="1" ht="20.25">
      <c r="B3" s="1006" t="s">
        <v>899</v>
      </c>
      <c r="C3" s="1006"/>
      <c r="D3" s="1006"/>
      <c r="E3" s="1006"/>
      <c r="F3" s="36"/>
    </row>
    <row r="4" spans="1:14" customFormat="1" ht="10.5" customHeight="1"/>
    <row r="5" spans="1:14" ht="17.25" customHeight="1">
      <c r="A5" s="1184" t="s">
        <v>948</v>
      </c>
      <c r="B5" s="1184"/>
      <c r="C5" s="1184"/>
      <c r="D5" s="1184"/>
      <c r="E5" s="1184"/>
    </row>
    <row r="7" spans="1:14" ht="0.75" customHeight="1"/>
    <row r="8" spans="1:14">
      <c r="A8" s="551" t="s">
        <v>706</v>
      </c>
    </row>
    <row r="9" spans="1:14">
      <c r="D9" s="1201" t="s">
        <v>925</v>
      </c>
      <c r="E9" s="1201"/>
      <c r="M9" s="16"/>
      <c r="N9" s="18"/>
    </row>
    <row r="10" spans="1:14" ht="26.25" customHeight="1">
      <c r="A10" s="985" t="s">
        <v>2</v>
      </c>
      <c r="B10" s="985" t="s">
        <v>3</v>
      </c>
      <c r="C10" s="1198" t="s">
        <v>531</v>
      </c>
      <c r="D10" s="1199"/>
      <c r="E10" s="1200"/>
      <c r="M10" s="18"/>
      <c r="N10" s="18"/>
    </row>
    <row r="11" spans="1:14" ht="42" customHeight="1">
      <c r="A11" s="985"/>
      <c r="B11" s="985"/>
      <c r="C11" s="532" t="s">
        <v>533</v>
      </c>
      <c r="D11" s="532" t="s">
        <v>534</v>
      </c>
      <c r="E11" s="532" t="s">
        <v>532</v>
      </c>
    </row>
    <row r="12" spans="1:14" s="90" customFormat="1" ht="15.75" customHeight="1">
      <c r="A12" s="535">
        <v>1</v>
      </c>
      <c r="B12" s="532">
        <v>2</v>
      </c>
      <c r="C12" s="535">
        <v>3</v>
      </c>
      <c r="D12" s="532">
        <v>4</v>
      </c>
      <c r="E12" s="535">
        <v>5</v>
      </c>
    </row>
    <row r="13" spans="1:14" s="90" customFormat="1" ht="17.25" customHeight="1">
      <c r="A13" s="84">
        <v>1</v>
      </c>
      <c r="B13" s="225" t="s">
        <v>673</v>
      </c>
      <c r="C13" s="465">
        <v>1</v>
      </c>
      <c r="D13" s="255">
        <v>17</v>
      </c>
      <c r="E13" s="465">
        <v>1586</v>
      </c>
    </row>
    <row r="14" spans="1:14" s="90" customFormat="1" ht="17.25" customHeight="1">
      <c r="A14" s="84">
        <v>2</v>
      </c>
      <c r="B14" s="225" t="s">
        <v>674</v>
      </c>
      <c r="C14" s="465">
        <v>3</v>
      </c>
      <c r="D14" s="255">
        <v>25</v>
      </c>
      <c r="E14" s="465">
        <v>2764</v>
      </c>
    </row>
    <row r="15" spans="1:14" s="90" customFormat="1" ht="17.25" customHeight="1">
      <c r="A15" s="84">
        <v>3</v>
      </c>
      <c r="B15" s="225" t="s">
        <v>675</v>
      </c>
      <c r="C15" s="465">
        <v>2</v>
      </c>
      <c r="D15" s="255">
        <v>21</v>
      </c>
      <c r="E15" s="465">
        <v>1694</v>
      </c>
    </row>
    <row r="16" spans="1:14" s="90" customFormat="1" ht="17.25" customHeight="1">
      <c r="A16" s="84">
        <v>4</v>
      </c>
      <c r="B16" s="225" t="s">
        <v>676</v>
      </c>
      <c r="C16" s="465">
        <v>0</v>
      </c>
      <c r="D16" s="255">
        <v>12</v>
      </c>
      <c r="E16" s="465">
        <v>1829</v>
      </c>
    </row>
    <row r="17" spans="1:10" s="90" customFormat="1" ht="17.25" customHeight="1">
      <c r="A17" s="84">
        <v>5</v>
      </c>
      <c r="B17" s="225" t="s">
        <v>677</v>
      </c>
      <c r="C17" s="465">
        <v>0</v>
      </c>
      <c r="D17" s="255">
        <v>24</v>
      </c>
      <c r="E17" s="465">
        <v>2203</v>
      </c>
    </row>
    <row r="18" spans="1:10" s="90" customFormat="1" ht="17.25" customHeight="1">
      <c r="A18" s="84">
        <v>6</v>
      </c>
      <c r="B18" s="225" t="s">
        <v>678</v>
      </c>
      <c r="C18" s="465">
        <v>1</v>
      </c>
      <c r="D18" s="255">
        <v>10</v>
      </c>
      <c r="E18" s="465">
        <v>800</v>
      </c>
    </row>
    <row r="19" spans="1:10" s="90" customFormat="1" ht="17.25" customHeight="1">
      <c r="A19" s="84">
        <v>7</v>
      </c>
      <c r="B19" s="225" t="s">
        <v>679</v>
      </c>
      <c r="C19" s="465">
        <v>1</v>
      </c>
      <c r="D19" s="255">
        <v>19</v>
      </c>
      <c r="E19" s="465">
        <v>2262</v>
      </c>
    </row>
    <row r="20" spans="1:10" s="90" customFormat="1" ht="17.25" customHeight="1">
      <c r="A20" s="84">
        <v>8</v>
      </c>
      <c r="B20" s="225" t="s">
        <v>680</v>
      </c>
      <c r="C20" s="465">
        <v>0</v>
      </c>
      <c r="D20" s="255">
        <v>18</v>
      </c>
      <c r="E20" s="465">
        <v>569</v>
      </c>
    </row>
    <row r="21" spans="1:10" s="90" customFormat="1" ht="17.25" customHeight="1">
      <c r="A21" s="84">
        <v>9</v>
      </c>
      <c r="B21" s="225" t="s">
        <v>681</v>
      </c>
      <c r="C21" s="465">
        <v>0</v>
      </c>
      <c r="D21" s="255">
        <v>9</v>
      </c>
      <c r="E21" s="465">
        <v>1504</v>
      </c>
    </row>
    <row r="22" spans="1:10" s="90" customFormat="1" ht="17.25" customHeight="1">
      <c r="A22" s="84">
        <v>10</v>
      </c>
      <c r="B22" s="225" t="s">
        <v>682</v>
      </c>
      <c r="C22" s="465">
        <v>1</v>
      </c>
      <c r="D22" s="255">
        <v>14</v>
      </c>
      <c r="E22" s="465">
        <v>1209</v>
      </c>
    </row>
    <row r="23" spans="1:10" s="90" customFormat="1" ht="17.25" customHeight="1">
      <c r="A23" s="84">
        <v>11</v>
      </c>
      <c r="B23" s="225" t="s">
        <v>683</v>
      </c>
      <c r="C23" s="465">
        <v>1</v>
      </c>
      <c r="D23" s="255">
        <v>31</v>
      </c>
      <c r="E23" s="465">
        <v>3405</v>
      </c>
    </row>
    <row r="24" spans="1:10" s="90" customFormat="1" ht="17.25" customHeight="1">
      <c r="A24" s="84">
        <v>12</v>
      </c>
      <c r="B24" s="225" t="s">
        <v>684</v>
      </c>
      <c r="C24" s="465">
        <v>0</v>
      </c>
      <c r="D24" s="255">
        <v>14</v>
      </c>
      <c r="E24" s="465">
        <v>1389</v>
      </c>
    </row>
    <row r="25" spans="1:10" s="90" customFormat="1" ht="17.25" customHeight="1">
      <c r="A25" s="84">
        <v>13</v>
      </c>
      <c r="B25" s="225" t="s">
        <v>685</v>
      </c>
      <c r="C25" s="465">
        <v>1</v>
      </c>
      <c r="D25" s="255">
        <v>13</v>
      </c>
      <c r="E25" s="465">
        <v>2345</v>
      </c>
    </row>
    <row r="26" spans="1:10" s="90" customFormat="1" ht="17.25" customHeight="1">
      <c r="A26" s="84">
        <v>14</v>
      </c>
      <c r="B26" s="225" t="s">
        <v>686</v>
      </c>
      <c r="C26" s="465">
        <v>0</v>
      </c>
      <c r="D26" s="255">
        <v>9</v>
      </c>
      <c r="E26" s="465">
        <v>664</v>
      </c>
    </row>
    <row r="27" spans="1:10" s="90" customFormat="1" ht="17.25" customHeight="1">
      <c r="A27" s="84">
        <v>15</v>
      </c>
      <c r="B27" s="225" t="s">
        <v>687</v>
      </c>
      <c r="C27" s="489">
        <v>1</v>
      </c>
      <c r="D27" s="373">
        <v>10</v>
      </c>
      <c r="E27" s="489">
        <v>2316</v>
      </c>
    </row>
    <row r="28" spans="1:10" s="90" customFormat="1" ht="17.25" customHeight="1">
      <c r="A28" s="84">
        <v>16</v>
      </c>
      <c r="B28" s="227" t="s">
        <v>688</v>
      </c>
      <c r="C28" s="465">
        <v>2</v>
      </c>
      <c r="D28" s="255">
        <v>13</v>
      </c>
      <c r="E28" s="465">
        <v>1863</v>
      </c>
    </row>
    <row r="29" spans="1:10" ht="17.25" customHeight="1">
      <c r="A29" s="84">
        <v>17</v>
      </c>
      <c r="B29" s="227" t="s">
        <v>689</v>
      </c>
      <c r="C29" s="256">
        <v>2</v>
      </c>
      <c r="D29" s="256">
        <v>9</v>
      </c>
      <c r="E29" s="256">
        <v>1914</v>
      </c>
      <c r="J29" s="90"/>
    </row>
    <row r="30" spans="1:10" ht="17.25" customHeight="1">
      <c r="A30" s="84">
        <v>18</v>
      </c>
      <c r="B30" s="227" t="s">
        <v>690</v>
      </c>
      <c r="C30" s="256">
        <v>0</v>
      </c>
      <c r="D30" s="256">
        <v>17</v>
      </c>
      <c r="E30" s="256">
        <v>2734</v>
      </c>
      <c r="J30" s="90"/>
    </row>
    <row r="31" spans="1:10" ht="17.25" customHeight="1">
      <c r="A31" s="84">
        <v>19</v>
      </c>
      <c r="B31" s="227" t="s">
        <v>691</v>
      </c>
      <c r="C31" s="256">
        <v>2</v>
      </c>
      <c r="D31" s="256">
        <v>8</v>
      </c>
      <c r="E31" s="256">
        <v>1407</v>
      </c>
      <c r="J31" s="90"/>
    </row>
    <row r="32" spans="1:10" ht="17.25" customHeight="1">
      <c r="A32" s="84">
        <v>20</v>
      </c>
      <c r="B32" s="227" t="s">
        <v>692</v>
      </c>
      <c r="C32" s="256">
        <v>1</v>
      </c>
      <c r="D32" s="256">
        <v>20</v>
      </c>
      <c r="E32" s="256">
        <v>2551</v>
      </c>
      <c r="J32" s="90"/>
    </row>
    <row r="33" spans="1:10" ht="17.25" customHeight="1">
      <c r="A33" s="84">
        <v>21</v>
      </c>
      <c r="B33" s="227" t="s">
        <v>693</v>
      </c>
      <c r="C33" s="327">
        <v>3</v>
      </c>
      <c r="D33" s="256">
        <v>11</v>
      </c>
      <c r="E33" s="256">
        <v>1336</v>
      </c>
      <c r="J33" s="90"/>
    </row>
    <row r="34" spans="1:10" ht="17.25" customHeight="1">
      <c r="A34" s="84">
        <v>22</v>
      </c>
      <c r="B34" s="227" t="s">
        <v>694</v>
      </c>
      <c r="C34" s="256">
        <v>2</v>
      </c>
      <c r="D34" s="256">
        <v>13</v>
      </c>
      <c r="E34" s="256">
        <v>3745</v>
      </c>
      <c r="J34" s="90"/>
    </row>
    <row r="35" spans="1:10" ht="17.25" customHeight="1">
      <c r="A35" s="84">
        <v>23</v>
      </c>
      <c r="B35" s="227" t="s">
        <v>695</v>
      </c>
      <c r="C35" s="256">
        <v>0</v>
      </c>
      <c r="D35" s="256">
        <v>21</v>
      </c>
      <c r="E35" s="256">
        <v>1915</v>
      </c>
      <c r="J35" s="90"/>
    </row>
    <row r="36" spans="1:10" ht="17.25" customHeight="1">
      <c r="A36" s="84">
        <v>24</v>
      </c>
      <c r="B36" s="227" t="s">
        <v>696</v>
      </c>
      <c r="C36" s="256">
        <v>1</v>
      </c>
      <c r="D36" s="256">
        <v>10</v>
      </c>
      <c r="E36" s="256">
        <v>1145</v>
      </c>
      <c r="J36" s="90"/>
    </row>
    <row r="37" spans="1:10" ht="17.25" customHeight="1">
      <c r="A37" s="84">
        <v>25</v>
      </c>
      <c r="B37" s="227" t="s">
        <v>697</v>
      </c>
      <c r="C37" s="256">
        <v>0</v>
      </c>
      <c r="D37" s="256">
        <v>12</v>
      </c>
      <c r="E37" s="256">
        <v>998</v>
      </c>
      <c r="J37" s="90"/>
    </row>
    <row r="38" spans="1:10" ht="17.25" customHeight="1">
      <c r="A38" s="84">
        <v>26</v>
      </c>
      <c r="B38" s="227" t="s">
        <v>698</v>
      </c>
      <c r="C38" s="256">
        <v>3</v>
      </c>
      <c r="D38" s="256">
        <v>8</v>
      </c>
      <c r="E38" s="256">
        <v>2100</v>
      </c>
      <c r="J38" s="90"/>
    </row>
    <row r="39" spans="1:10" ht="17.25" customHeight="1">
      <c r="A39" s="84">
        <v>27</v>
      </c>
      <c r="B39" s="227" t="s">
        <v>699</v>
      </c>
      <c r="C39" s="256">
        <v>0</v>
      </c>
      <c r="D39" s="256">
        <v>14</v>
      </c>
      <c r="E39" s="256">
        <v>1896</v>
      </c>
      <c r="J39" s="90"/>
    </row>
    <row r="40" spans="1:10" ht="17.25" customHeight="1">
      <c r="A40" s="84">
        <v>28</v>
      </c>
      <c r="B40" s="227" t="s">
        <v>700</v>
      </c>
      <c r="C40" s="256">
        <v>1</v>
      </c>
      <c r="D40" s="256">
        <v>7</v>
      </c>
      <c r="E40" s="256">
        <v>1356</v>
      </c>
      <c r="J40" s="90"/>
    </row>
    <row r="41" spans="1:10" ht="17.25" customHeight="1">
      <c r="A41" s="84">
        <v>29</v>
      </c>
      <c r="B41" s="227" t="s">
        <v>701</v>
      </c>
      <c r="C41" s="256">
        <v>1</v>
      </c>
      <c r="D41" s="256">
        <v>9</v>
      </c>
      <c r="E41" s="256">
        <v>866</v>
      </c>
      <c r="J41" s="90"/>
    </row>
    <row r="42" spans="1:10" ht="17.25" customHeight="1">
      <c r="A42" s="84">
        <v>30</v>
      </c>
      <c r="B42" s="227" t="s">
        <v>702</v>
      </c>
      <c r="C42" s="384">
        <v>1</v>
      </c>
      <c r="D42" s="256">
        <v>18</v>
      </c>
      <c r="E42" s="256">
        <v>2487</v>
      </c>
      <c r="J42" s="90"/>
    </row>
    <row r="43" spans="1:10" ht="17.25" customHeight="1">
      <c r="A43" s="417"/>
      <c r="B43" s="394" t="s">
        <v>703</v>
      </c>
      <c r="C43" s="355">
        <f>SUM(C13:C42)</f>
        <v>31</v>
      </c>
      <c r="D43" s="355">
        <f>SUM(D13:D42)</f>
        <v>436</v>
      </c>
      <c r="E43" s="355">
        <f>SUM(E13:E42)</f>
        <v>54852</v>
      </c>
      <c r="J43" s="90"/>
    </row>
    <row r="44" spans="1:10">
      <c r="E44" s="24"/>
    </row>
    <row r="45" spans="1:10">
      <c r="E45" s="9"/>
    </row>
    <row r="46" spans="1:10">
      <c r="A46" s="28" t="s">
        <v>11</v>
      </c>
      <c r="E46" s="28"/>
      <c r="F46" s="100"/>
    </row>
    <row r="47" spans="1:10" ht="12.75" customHeight="1">
      <c r="D47" s="955" t="s">
        <v>13</v>
      </c>
      <c r="E47" s="955"/>
    </row>
    <row r="48" spans="1:10" ht="12.75" customHeight="1">
      <c r="D48" s="955" t="s">
        <v>19</v>
      </c>
      <c r="E48" s="955"/>
    </row>
    <row r="49" spans="6:7">
      <c r="F49" s="942"/>
      <c r="G49" s="942"/>
    </row>
  </sheetData>
  <mergeCells count="9">
    <mergeCell ref="B3:E3"/>
    <mergeCell ref="A5:E5"/>
    <mergeCell ref="F49:G49"/>
    <mergeCell ref="C10:E10"/>
    <mergeCell ref="D9:E9"/>
    <mergeCell ref="B10:B11"/>
    <mergeCell ref="A10:A11"/>
    <mergeCell ref="D47:E47"/>
    <mergeCell ref="D48:E48"/>
  </mergeCells>
  <printOptions horizontalCentered="1"/>
  <pageMargins left="0.70866141732283472" right="0.70866141732283472" top="0.23622047244094491" bottom="0" header="0.31496062992125984" footer="0.31496062992125984"/>
  <pageSetup paperSize="9" scale="72" orientation="landscape" r:id="rId1"/>
  <colBreaks count="1" manualBreakCount="1">
    <brk id="5" max="32" man="1"/>
  </colBreaks>
  <drawing r:id="rId2"/>
</worksheet>
</file>

<file path=xl/worksheets/sheet3.xml><?xml version="1.0" encoding="utf-8"?>
<worksheet xmlns="http://schemas.openxmlformats.org/spreadsheetml/2006/main" xmlns:r="http://schemas.openxmlformats.org/officeDocument/2006/relationships">
  <sheetPr>
    <pageSetUpPr fitToPage="1"/>
  </sheetPr>
  <dimension ref="A1:X61"/>
  <sheetViews>
    <sheetView topLeftCell="A31" zoomScaleSheetLayoutView="86" workbookViewId="0">
      <selection activeCell="M47" sqref="M47"/>
    </sheetView>
  </sheetViews>
  <sheetFormatPr defaultColWidth="9.140625" defaultRowHeight="12.75"/>
  <cols>
    <col min="1" max="1" width="9.28515625" style="12" customWidth="1"/>
    <col min="2" max="2" width="8.5703125" style="12" customWidth="1"/>
    <col min="3" max="3" width="10.7109375" style="12" customWidth="1"/>
    <col min="4" max="4" width="12" style="12" customWidth="1"/>
    <col min="5" max="5" width="8.5703125" style="12" customWidth="1"/>
    <col min="6" max="6" width="9.5703125" style="12" customWidth="1"/>
    <col min="7" max="7" width="8.5703125" style="12" customWidth="1"/>
    <col min="8" max="8" width="11.7109375" style="12" customWidth="1"/>
    <col min="9" max="15" width="8.5703125" style="12" customWidth="1"/>
    <col min="16" max="16" width="8.42578125" style="12" customWidth="1"/>
    <col min="17" max="19" width="8.5703125" style="12" customWidth="1"/>
    <col min="20" max="16384" width="9.140625" style="12"/>
  </cols>
  <sheetData>
    <row r="1" spans="1:24">
      <c r="A1" s="12" t="s">
        <v>10</v>
      </c>
      <c r="H1" s="1008"/>
      <c r="I1" s="1008"/>
      <c r="R1" s="1004" t="s">
        <v>56</v>
      </c>
      <c r="S1" s="1004"/>
    </row>
    <row r="2" spans="1:24" s="11" customFormat="1" ht="15.75">
      <c r="A2" s="1005" t="s">
        <v>0</v>
      </c>
      <c r="B2" s="1005"/>
      <c r="C2" s="1005"/>
      <c r="D2" s="1005"/>
      <c r="E2" s="1005"/>
      <c r="F2" s="1005"/>
      <c r="G2" s="1005"/>
      <c r="H2" s="1005"/>
      <c r="I2" s="1005"/>
      <c r="J2" s="1005"/>
      <c r="K2" s="1005"/>
      <c r="L2" s="1005"/>
      <c r="M2" s="1005"/>
      <c r="N2" s="1005"/>
      <c r="O2" s="1005"/>
      <c r="P2" s="1005"/>
      <c r="Q2" s="1005"/>
      <c r="R2" s="1005"/>
      <c r="S2" s="1005"/>
    </row>
    <row r="3" spans="1:24" s="11" customFormat="1" ht="20.25" customHeight="1">
      <c r="A3" s="1006" t="s">
        <v>899</v>
      </c>
      <c r="B3" s="1006"/>
      <c r="C3" s="1006"/>
      <c r="D3" s="1006"/>
      <c r="E3" s="1006"/>
      <c r="F3" s="1006"/>
      <c r="G3" s="1006"/>
      <c r="H3" s="1006"/>
      <c r="I3" s="1006"/>
      <c r="J3" s="1006"/>
      <c r="K3" s="1006"/>
      <c r="L3" s="1006"/>
      <c r="M3" s="1006"/>
      <c r="N3" s="1006"/>
      <c r="O3" s="1006"/>
      <c r="P3" s="1006"/>
      <c r="Q3" s="1006"/>
      <c r="R3" s="1006"/>
      <c r="S3" s="1006"/>
    </row>
    <row r="5" spans="1:24" s="11" customFormat="1" ht="15.75">
      <c r="A5" s="1007" t="s">
        <v>901</v>
      </c>
      <c r="B5" s="1007"/>
      <c r="C5" s="1007"/>
      <c r="D5" s="1007"/>
      <c r="E5" s="1007"/>
      <c r="F5" s="1007"/>
      <c r="G5" s="1007"/>
      <c r="H5" s="1007"/>
      <c r="I5" s="1007"/>
      <c r="J5" s="1007"/>
      <c r="K5" s="1007"/>
      <c r="L5" s="1007"/>
      <c r="M5" s="1007"/>
      <c r="N5" s="1007"/>
      <c r="O5" s="1007"/>
      <c r="P5" s="1007"/>
      <c r="Q5" s="1007"/>
      <c r="R5" s="1007"/>
      <c r="S5" s="1007"/>
    </row>
    <row r="6" spans="1:24">
      <c r="A6" s="942" t="s">
        <v>719</v>
      </c>
      <c r="B6" s="942"/>
    </row>
    <row r="7" spans="1:24">
      <c r="A7" s="942" t="s">
        <v>175</v>
      </c>
      <c r="B7" s="942"/>
      <c r="C7" s="942"/>
      <c r="D7" s="942"/>
      <c r="E7" s="942"/>
      <c r="F7" s="942"/>
      <c r="G7" s="942"/>
      <c r="H7" s="942"/>
      <c r="I7" s="942"/>
      <c r="R7" s="24"/>
      <c r="S7" s="24"/>
    </row>
    <row r="9" spans="1:24" ht="18" customHeight="1">
      <c r="A9" s="337"/>
      <c r="B9" s="985" t="s">
        <v>44</v>
      </c>
      <c r="C9" s="985"/>
      <c r="D9" s="985" t="s">
        <v>45</v>
      </c>
      <c r="E9" s="985"/>
      <c r="F9" s="985" t="s">
        <v>46</v>
      </c>
      <c r="G9" s="985"/>
      <c r="H9" s="1009" t="s">
        <v>47</v>
      </c>
      <c r="I9" s="1009"/>
      <c r="J9" s="985" t="s">
        <v>48</v>
      </c>
      <c r="K9" s="985"/>
      <c r="L9" s="337" t="s">
        <v>18</v>
      </c>
    </row>
    <row r="10" spans="1:24" s="56" customFormat="1" ht="13.5" customHeight="1">
      <c r="A10" s="57">
        <v>1</v>
      </c>
      <c r="B10" s="977">
        <v>2</v>
      </c>
      <c r="C10" s="977"/>
      <c r="D10" s="977">
        <v>3</v>
      </c>
      <c r="E10" s="977"/>
      <c r="F10" s="977">
        <v>4</v>
      </c>
      <c r="G10" s="977"/>
      <c r="H10" s="977">
        <v>5</v>
      </c>
      <c r="I10" s="977"/>
      <c r="J10" s="977">
        <v>6</v>
      </c>
      <c r="K10" s="977"/>
      <c r="L10" s="57">
        <v>7</v>
      </c>
    </row>
    <row r="11" spans="1:24">
      <c r="A11" s="2" t="s">
        <v>49</v>
      </c>
      <c r="B11" s="988">
        <v>840</v>
      </c>
      <c r="C11" s="988"/>
      <c r="D11" s="988">
        <v>692</v>
      </c>
      <c r="E11" s="988"/>
      <c r="F11" s="988">
        <v>1448</v>
      </c>
      <c r="G11" s="988"/>
      <c r="H11" s="988">
        <v>57</v>
      </c>
      <c r="I11" s="988"/>
      <c r="J11" s="988">
        <v>301</v>
      </c>
      <c r="K11" s="988"/>
      <c r="L11" s="490">
        <f>B11+D11+F11+H11+J11</f>
        <v>3338</v>
      </c>
    </row>
    <row r="12" spans="1:24">
      <c r="A12" s="2" t="s">
        <v>50</v>
      </c>
      <c r="B12" s="988">
        <v>13444</v>
      </c>
      <c r="C12" s="988"/>
      <c r="D12" s="988">
        <v>33961</v>
      </c>
      <c r="E12" s="988"/>
      <c r="F12" s="988">
        <f>53055+2949</f>
        <v>56004</v>
      </c>
      <c r="G12" s="988"/>
      <c r="H12" s="988">
        <v>581</v>
      </c>
      <c r="I12" s="988"/>
      <c r="J12" s="988">
        <v>8151</v>
      </c>
      <c r="K12" s="988"/>
      <c r="L12" s="490">
        <f>B12+D12+F12+H12+J12</f>
        <v>112141</v>
      </c>
      <c r="X12" s="551"/>
    </row>
    <row r="13" spans="1:24">
      <c r="A13" s="359" t="s">
        <v>18</v>
      </c>
      <c r="B13" s="987">
        <f>SUM(B11:B12)</f>
        <v>14284</v>
      </c>
      <c r="C13" s="987"/>
      <c r="D13" s="987">
        <f>SUM(D11:D12)</f>
        <v>34653</v>
      </c>
      <c r="E13" s="987"/>
      <c r="F13" s="987">
        <f>SUM(F11:F12)</f>
        <v>57452</v>
      </c>
      <c r="G13" s="987"/>
      <c r="H13" s="987">
        <f>SUM(H11:H12)</f>
        <v>638</v>
      </c>
      <c r="I13" s="987"/>
      <c r="J13" s="987">
        <f>SUM(J11:J12)</f>
        <v>8452</v>
      </c>
      <c r="K13" s="987"/>
      <c r="L13" s="359">
        <f>SUM(L11:L12)</f>
        <v>115479</v>
      </c>
    </row>
    <row r="14" spans="1:24">
      <c r="A14" s="9"/>
      <c r="B14" s="9"/>
      <c r="C14" s="9"/>
      <c r="D14" s="9"/>
      <c r="E14" s="9"/>
      <c r="F14" s="9"/>
      <c r="G14" s="9"/>
      <c r="H14" s="9"/>
      <c r="I14" s="9"/>
      <c r="J14" s="9"/>
      <c r="K14" s="9"/>
      <c r="L14" s="9"/>
    </row>
    <row r="15" spans="1:24">
      <c r="A15" s="1010" t="s">
        <v>448</v>
      </c>
      <c r="B15" s="1010"/>
      <c r="C15" s="1010"/>
      <c r="D15" s="1010"/>
      <c r="E15" s="1010"/>
      <c r="F15" s="1010"/>
      <c r="G15" s="1010"/>
      <c r="H15" s="9"/>
      <c r="I15" s="9"/>
      <c r="J15" s="9"/>
      <c r="K15" s="9"/>
      <c r="L15" s="9"/>
    </row>
    <row r="16" spans="1:24" ht="12.75" customHeight="1">
      <c r="A16" s="1012" t="s">
        <v>182</v>
      </c>
      <c r="B16" s="1013"/>
      <c r="C16" s="1011" t="s">
        <v>211</v>
      </c>
      <c r="D16" s="1011"/>
      <c r="E16" s="340" t="s">
        <v>18</v>
      </c>
      <c r="I16" s="9"/>
      <c r="J16" s="9"/>
      <c r="K16" s="9"/>
      <c r="L16" s="9"/>
    </row>
    <row r="17" spans="1:20">
      <c r="A17" s="1014" t="s">
        <v>715</v>
      </c>
      <c r="B17" s="1015"/>
      <c r="C17" s="1014" t="s">
        <v>843</v>
      </c>
      <c r="D17" s="1015"/>
      <c r="E17" s="700" t="s">
        <v>844</v>
      </c>
      <c r="I17" s="9"/>
      <c r="J17" s="9"/>
      <c r="K17" s="9"/>
      <c r="L17" s="9"/>
    </row>
    <row r="18" spans="1:20">
      <c r="A18" s="953"/>
      <c r="B18" s="954"/>
      <c r="C18" s="953" t="s">
        <v>847</v>
      </c>
      <c r="D18" s="954"/>
      <c r="E18" s="2"/>
      <c r="I18" s="9"/>
      <c r="J18" s="9"/>
      <c r="K18" s="9"/>
      <c r="L18" s="9"/>
    </row>
    <row r="19" spans="1:20">
      <c r="A19" s="189"/>
      <c r="B19" s="189"/>
      <c r="C19" s="189"/>
      <c r="D19" s="189"/>
      <c r="E19" s="189"/>
      <c r="F19" s="189"/>
      <c r="G19" s="189"/>
      <c r="H19" s="9"/>
      <c r="I19" s="9"/>
      <c r="J19" s="9"/>
      <c r="K19" s="9"/>
      <c r="L19" s="9"/>
    </row>
    <row r="21" spans="1:20" ht="19.149999999999999" customHeight="1">
      <c r="A21" s="995" t="s">
        <v>176</v>
      </c>
      <c r="B21" s="995"/>
      <c r="C21" s="995"/>
      <c r="D21" s="995"/>
      <c r="E21" s="995"/>
      <c r="F21" s="995"/>
      <c r="G21" s="995"/>
      <c r="H21" s="995"/>
      <c r="I21" s="995"/>
      <c r="J21" s="995"/>
      <c r="K21" s="995"/>
      <c r="L21" s="995"/>
      <c r="M21" s="995"/>
      <c r="N21" s="995"/>
      <c r="O21" s="995"/>
      <c r="P21" s="995"/>
      <c r="Q21" s="995"/>
      <c r="R21" s="995"/>
      <c r="S21" s="995"/>
    </row>
    <row r="22" spans="1:20">
      <c r="A22" s="985" t="s">
        <v>25</v>
      </c>
      <c r="B22" s="985" t="s">
        <v>51</v>
      </c>
      <c r="C22" s="985"/>
      <c r="D22" s="985"/>
      <c r="E22" s="986" t="s">
        <v>26</v>
      </c>
      <c r="F22" s="986"/>
      <c r="G22" s="986"/>
      <c r="H22" s="986"/>
      <c r="I22" s="986"/>
      <c r="J22" s="986"/>
      <c r="K22" s="986"/>
      <c r="L22" s="986"/>
      <c r="M22" s="984" t="s">
        <v>27</v>
      </c>
      <c r="N22" s="984"/>
      <c r="O22" s="984"/>
      <c r="P22" s="984"/>
      <c r="Q22" s="984"/>
      <c r="R22" s="984"/>
      <c r="S22" s="984"/>
      <c r="T22" s="984"/>
    </row>
    <row r="23" spans="1:20" ht="33.75" customHeight="1">
      <c r="A23" s="985"/>
      <c r="B23" s="985"/>
      <c r="C23" s="985"/>
      <c r="D23" s="985"/>
      <c r="E23" s="989" t="s">
        <v>138</v>
      </c>
      <c r="F23" s="990"/>
      <c r="G23" s="989" t="s">
        <v>177</v>
      </c>
      <c r="H23" s="990"/>
      <c r="I23" s="985" t="s">
        <v>52</v>
      </c>
      <c r="J23" s="985"/>
      <c r="K23" s="989" t="s">
        <v>94</v>
      </c>
      <c r="L23" s="990"/>
      <c r="M23" s="989" t="s">
        <v>95</v>
      </c>
      <c r="N23" s="990"/>
      <c r="O23" s="989" t="s">
        <v>177</v>
      </c>
      <c r="P23" s="990"/>
      <c r="Q23" s="985" t="s">
        <v>52</v>
      </c>
      <c r="R23" s="985"/>
      <c r="S23" s="985" t="s">
        <v>94</v>
      </c>
      <c r="T23" s="985"/>
    </row>
    <row r="24" spans="1:20" s="56" customFormat="1" ht="15.75" customHeight="1">
      <c r="A24" s="57">
        <v>1</v>
      </c>
      <c r="B24" s="978">
        <v>2</v>
      </c>
      <c r="C24" s="979"/>
      <c r="D24" s="980"/>
      <c r="E24" s="978">
        <v>3</v>
      </c>
      <c r="F24" s="980"/>
      <c r="G24" s="978">
        <v>4</v>
      </c>
      <c r="H24" s="980"/>
      <c r="I24" s="977">
        <v>5</v>
      </c>
      <c r="J24" s="977"/>
      <c r="K24" s="977">
        <v>6</v>
      </c>
      <c r="L24" s="977"/>
      <c r="M24" s="978">
        <v>3</v>
      </c>
      <c r="N24" s="980"/>
      <c r="O24" s="978">
        <v>4</v>
      </c>
      <c r="P24" s="980"/>
      <c r="Q24" s="977">
        <v>5</v>
      </c>
      <c r="R24" s="977"/>
      <c r="S24" s="977">
        <v>6</v>
      </c>
      <c r="T24" s="977"/>
    </row>
    <row r="25" spans="1:20" ht="27.75" customHeight="1">
      <c r="A25" s="55">
        <v>1</v>
      </c>
      <c r="B25" s="981" t="s">
        <v>510</v>
      </c>
      <c r="C25" s="982"/>
      <c r="D25" s="983"/>
      <c r="E25" s="997">
        <v>100</v>
      </c>
      <c r="F25" s="998"/>
      <c r="G25" s="999" t="s">
        <v>372</v>
      </c>
      <c r="H25" s="1000"/>
      <c r="I25" s="1001">
        <v>346</v>
      </c>
      <c r="J25" s="1001"/>
      <c r="K25" s="991">
        <v>6.4</v>
      </c>
      <c r="L25" s="991"/>
      <c r="M25" s="997">
        <v>150</v>
      </c>
      <c r="N25" s="998"/>
      <c r="O25" s="999" t="s">
        <v>372</v>
      </c>
      <c r="P25" s="1000"/>
      <c r="Q25" s="991">
        <v>519</v>
      </c>
      <c r="R25" s="991"/>
      <c r="S25" s="991">
        <v>9.6</v>
      </c>
      <c r="T25" s="991"/>
    </row>
    <row r="26" spans="1:20">
      <c r="A26" s="55">
        <v>2</v>
      </c>
      <c r="B26" s="992" t="s">
        <v>53</v>
      </c>
      <c r="C26" s="993"/>
      <c r="D26" s="994"/>
      <c r="E26" s="1002">
        <v>8.33</v>
      </c>
      <c r="F26" s="1003"/>
      <c r="G26" s="945">
        <v>0.56999999999999995</v>
      </c>
      <c r="H26" s="946"/>
      <c r="I26" s="996">
        <v>28</v>
      </c>
      <c r="J26" s="996"/>
      <c r="K26" s="944">
        <v>1.83</v>
      </c>
      <c r="L26" s="944"/>
      <c r="M26" s="1002">
        <v>10</v>
      </c>
      <c r="N26" s="1003"/>
      <c r="O26" s="945">
        <v>0.68</v>
      </c>
      <c r="P26" s="946"/>
      <c r="Q26" s="944">
        <v>37</v>
      </c>
      <c r="R26" s="944"/>
      <c r="S26" s="944">
        <v>2.2000000000000002</v>
      </c>
      <c r="T26" s="944"/>
    </row>
    <row r="27" spans="1:20">
      <c r="A27" s="55">
        <v>3</v>
      </c>
      <c r="B27" s="992" t="s">
        <v>712</v>
      </c>
      <c r="C27" s="993"/>
      <c r="D27" s="994"/>
      <c r="E27" s="945">
        <v>60</v>
      </c>
      <c r="F27" s="946"/>
      <c r="G27" s="945">
        <v>1.01</v>
      </c>
      <c r="H27" s="946"/>
      <c r="I27" s="996">
        <v>28.83</v>
      </c>
      <c r="J27" s="996"/>
      <c r="K27" s="944">
        <v>1.19</v>
      </c>
      <c r="L27" s="944"/>
      <c r="M27" s="945">
        <v>100</v>
      </c>
      <c r="N27" s="946"/>
      <c r="O27" s="945">
        <v>2.1800000000000002</v>
      </c>
      <c r="P27" s="946"/>
      <c r="Q27" s="944">
        <v>48</v>
      </c>
      <c r="R27" s="944"/>
      <c r="S27" s="944">
        <v>2.02</v>
      </c>
      <c r="T27" s="944"/>
    </row>
    <row r="28" spans="1:20">
      <c r="A28" s="232">
        <v>4</v>
      </c>
      <c r="B28" s="992" t="s">
        <v>54</v>
      </c>
      <c r="C28" s="993"/>
      <c r="D28" s="994"/>
      <c r="E28" s="945">
        <v>5</v>
      </c>
      <c r="F28" s="946"/>
      <c r="G28" s="945">
        <v>0.35</v>
      </c>
      <c r="H28" s="946"/>
      <c r="I28" s="996">
        <v>45</v>
      </c>
      <c r="J28" s="996"/>
      <c r="K28" s="944">
        <v>0</v>
      </c>
      <c r="L28" s="944"/>
      <c r="M28" s="945">
        <v>7.5</v>
      </c>
      <c r="N28" s="946"/>
      <c r="O28" s="945">
        <v>0.52</v>
      </c>
      <c r="P28" s="946"/>
      <c r="Q28" s="944">
        <v>67.5</v>
      </c>
      <c r="R28" s="944"/>
      <c r="S28" s="944">
        <v>0</v>
      </c>
      <c r="T28" s="944"/>
    </row>
    <row r="29" spans="1:20">
      <c r="A29" s="232">
        <v>5</v>
      </c>
      <c r="B29" s="992" t="s">
        <v>55</v>
      </c>
      <c r="C29" s="993"/>
      <c r="D29" s="994"/>
      <c r="E29" s="945">
        <v>0</v>
      </c>
      <c r="F29" s="946"/>
      <c r="G29" s="945">
        <v>0.4</v>
      </c>
      <c r="H29" s="946"/>
      <c r="I29" s="996">
        <v>0</v>
      </c>
      <c r="J29" s="996"/>
      <c r="K29" s="944">
        <v>0</v>
      </c>
      <c r="L29" s="944"/>
      <c r="M29" s="945">
        <v>0</v>
      </c>
      <c r="N29" s="946"/>
      <c r="O29" s="945">
        <v>0.71</v>
      </c>
      <c r="P29" s="946"/>
      <c r="Q29" s="944">
        <v>0</v>
      </c>
      <c r="R29" s="944"/>
      <c r="S29" s="944">
        <v>0</v>
      </c>
      <c r="T29" s="944"/>
    </row>
    <row r="30" spans="1:20">
      <c r="A30" s="232">
        <v>6</v>
      </c>
      <c r="B30" s="960" t="s">
        <v>178</v>
      </c>
      <c r="C30" s="961"/>
      <c r="D30" s="241" t="s">
        <v>713</v>
      </c>
      <c r="E30" s="968">
        <v>0</v>
      </c>
      <c r="F30" s="969"/>
      <c r="G30" s="972">
        <v>2.6</v>
      </c>
      <c r="H30" s="973"/>
      <c r="I30" s="964">
        <v>45.83</v>
      </c>
      <c r="J30" s="965"/>
      <c r="K30" s="972">
        <v>4.4000000000000004</v>
      </c>
      <c r="L30" s="973"/>
      <c r="M30" s="968">
        <v>0</v>
      </c>
      <c r="N30" s="969"/>
      <c r="O30" s="972">
        <v>3.27</v>
      </c>
      <c r="P30" s="973"/>
      <c r="Q30" s="972">
        <v>57.16</v>
      </c>
      <c r="R30" s="973"/>
      <c r="S30" s="972">
        <v>6.73</v>
      </c>
      <c r="T30" s="973"/>
    </row>
    <row r="31" spans="1:20">
      <c r="A31" s="232"/>
      <c r="B31" s="962"/>
      <c r="C31" s="963"/>
      <c r="D31" s="231" t="s">
        <v>714</v>
      </c>
      <c r="E31" s="970"/>
      <c r="F31" s="971"/>
      <c r="G31" s="974"/>
      <c r="H31" s="975"/>
      <c r="I31" s="966"/>
      <c r="J31" s="967"/>
      <c r="K31" s="974"/>
      <c r="L31" s="975"/>
      <c r="M31" s="970"/>
      <c r="N31" s="971"/>
      <c r="O31" s="974"/>
      <c r="P31" s="975"/>
      <c r="Q31" s="974"/>
      <c r="R31" s="975"/>
      <c r="S31" s="974"/>
      <c r="T31" s="975"/>
    </row>
    <row r="32" spans="1:20">
      <c r="A32" s="361"/>
      <c r="B32" s="1017" t="s">
        <v>18</v>
      </c>
      <c r="C32" s="1017"/>
      <c r="D32" s="1017"/>
      <c r="E32" s="947">
        <f>SUM(E25:E31)</f>
        <v>173.32999999999998</v>
      </c>
      <c r="F32" s="948"/>
      <c r="G32" s="947">
        <f>SUM(G26:G31)</f>
        <v>4.93</v>
      </c>
      <c r="H32" s="948"/>
      <c r="I32" s="949">
        <f>SUM(I25:I31)</f>
        <v>493.65999999999997</v>
      </c>
      <c r="J32" s="948"/>
      <c r="K32" s="947">
        <f>SUM(K25:K31)</f>
        <v>13.82</v>
      </c>
      <c r="L32" s="948"/>
      <c r="M32" s="947">
        <f>SUM(M25:M31)</f>
        <v>267.5</v>
      </c>
      <c r="N32" s="948"/>
      <c r="O32" s="947">
        <f>SUM(O26:O31)</f>
        <v>7.3599999999999994</v>
      </c>
      <c r="P32" s="948"/>
      <c r="Q32" s="947">
        <f>SUM(Q25:Q31)</f>
        <v>728.66</v>
      </c>
      <c r="R32" s="948"/>
      <c r="S32" s="947">
        <f>SUM(S25:S31)</f>
        <v>20.55</v>
      </c>
      <c r="T32" s="948"/>
    </row>
    <row r="33" spans="1:20" s="727" customFormat="1" ht="32.25" customHeight="1">
      <c r="A33" s="1016" t="s">
        <v>850</v>
      </c>
      <c r="B33" s="1016"/>
      <c r="C33" s="1016"/>
      <c r="D33" s="1016"/>
      <c r="E33" s="1016"/>
      <c r="F33" s="1016"/>
      <c r="G33" s="1016"/>
      <c r="H33" s="1016"/>
      <c r="I33" s="1016"/>
      <c r="J33" s="1016"/>
      <c r="K33" s="1016"/>
      <c r="L33" s="1016"/>
      <c r="M33" s="1016"/>
      <c r="N33" s="1016"/>
      <c r="O33" s="1016"/>
      <c r="P33" s="1016"/>
      <c r="Q33" s="1016"/>
      <c r="R33" s="1016"/>
      <c r="S33" s="1016"/>
      <c r="T33" s="1016"/>
    </row>
    <row r="34" spans="1:20">
      <c r="A34" s="93"/>
      <c r="B34" s="94"/>
      <c r="C34" s="94"/>
      <c r="D34" s="94"/>
      <c r="E34" s="9"/>
      <c r="F34" s="9"/>
      <c r="G34" s="9"/>
      <c r="H34" s="9"/>
      <c r="I34" s="9"/>
      <c r="J34" s="9"/>
      <c r="K34" s="9"/>
      <c r="L34" s="9"/>
      <c r="M34" s="9"/>
      <c r="N34" s="9"/>
      <c r="O34" s="9"/>
      <c r="P34" s="9"/>
      <c r="Q34" s="9"/>
      <c r="R34" s="9"/>
      <c r="S34" s="9"/>
      <c r="T34" s="9"/>
    </row>
    <row r="35" spans="1:20" ht="12.75" customHeight="1">
      <c r="A35" s="192" t="s">
        <v>427</v>
      </c>
      <c r="B35" s="1018" t="s">
        <v>486</v>
      </c>
      <c r="C35" s="1018"/>
      <c r="D35" s="1018"/>
      <c r="E35" s="1018"/>
      <c r="F35" s="1018"/>
      <c r="G35" s="1018"/>
      <c r="H35" s="1018"/>
      <c r="I35" s="9"/>
      <c r="J35" s="9"/>
      <c r="K35" s="9"/>
      <c r="L35" s="9"/>
      <c r="M35" s="9"/>
      <c r="N35" s="9"/>
      <c r="O35" s="9"/>
      <c r="P35" s="9"/>
      <c r="Q35" s="9"/>
      <c r="R35" s="902"/>
      <c r="S35" s="9"/>
      <c r="T35" s="9"/>
    </row>
    <row r="36" spans="1:20">
      <c r="A36" s="192"/>
      <c r="B36" s="94"/>
      <c r="C36" s="94"/>
      <c r="D36" s="94"/>
      <c r="E36" s="9"/>
      <c r="F36" s="9"/>
      <c r="G36" s="9"/>
      <c r="H36" s="9"/>
      <c r="I36" s="9"/>
      <c r="J36" s="9"/>
      <c r="K36" s="9"/>
      <c r="L36" s="9"/>
      <c r="M36" s="9"/>
      <c r="N36" s="9"/>
      <c r="O36" s="9"/>
      <c r="P36" s="9"/>
      <c r="Q36" s="9"/>
      <c r="R36" s="9"/>
      <c r="S36" s="9"/>
      <c r="T36" s="9"/>
    </row>
    <row r="37" spans="1:20" s="24" customFormat="1" ht="17.25" customHeight="1">
      <c r="A37" s="342" t="s">
        <v>25</v>
      </c>
      <c r="B37" s="1022" t="s">
        <v>428</v>
      </c>
      <c r="C37" s="1023"/>
      <c r="D37" s="1024"/>
      <c r="E37" s="989" t="s">
        <v>26</v>
      </c>
      <c r="F37" s="1031"/>
      <c r="G37" s="1031"/>
      <c r="H37" s="1031"/>
      <c r="I37" s="1031"/>
      <c r="J37" s="990"/>
      <c r="K37" s="984" t="s">
        <v>27</v>
      </c>
      <c r="L37" s="984"/>
      <c r="M37" s="984"/>
      <c r="N37" s="984"/>
      <c r="O37" s="984"/>
      <c r="P37" s="984"/>
      <c r="Q37" s="950"/>
      <c r="R37" s="950"/>
      <c r="S37" s="950"/>
      <c r="T37" s="950"/>
    </row>
    <row r="38" spans="1:20">
      <c r="A38" s="343"/>
      <c r="B38" s="1025"/>
      <c r="C38" s="1026"/>
      <c r="D38" s="1027"/>
      <c r="E38" s="951" t="s">
        <v>445</v>
      </c>
      <c r="F38" s="952"/>
      <c r="G38" s="951" t="s">
        <v>446</v>
      </c>
      <c r="H38" s="952"/>
      <c r="I38" s="951" t="s">
        <v>447</v>
      </c>
      <c r="J38" s="952"/>
      <c r="K38" s="984" t="s">
        <v>445</v>
      </c>
      <c r="L38" s="984"/>
      <c r="M38" s="984" t="s">
        <v>446</v>
      </c>
      <c r="N38" s="984"/>
      <c r="O38" s="984" t="s">
        <v>447</v>
      </c>
      <c r="P38" s="984"/>
      <c r="Q38" s="9"/>
      <c r="R38" s="9"/>
      <c r="S38" s="9"/>
      <c r="T38" s="9"/>
    </row>
    <row r="39" spans="1:20">
      <c r="A39" s="55">
        <v>1</v>
      </c>
      <c r="B39" s="1032" t="s">
        <v>848</v>
      </c>
      <c r="C39" s="1033"/>
      <c r="D39" s="1034"/>
      <c r="E39" s="953" t="s">
        <v>849</v>
      </c>
      <c r="F39" s="954"/>
      <c r="G39" s="953" t="s">
        <v>1032</v>
      </c>
      <c r="H39" s="954"/>
      <c r="I39" s="953">
        <v>2</v>
      </c>
      <c r="J39" s="954"/>
      <c r="K39" s="976" t="s">
        <v>849</v>
      </c>
      <c r="L39" s="976"/>
      <c r="M39" s="953" t="s">
        <v>1032</v>
      </c>
      <c r="N39" s="954"/>
      <c r="O39" s="976">
        <v>2</v>
      </c>
      <c r="P39" s="976"/>
      <c r="Q39" s="9"/>
      <c r="R39" s="9"/>
      <c r="S39" s="902"/>
      <c r="T39" s="9"/>
    </row>
    <row r="40" spans="1:20">
      <c r="A40" s="55">
        <v>2</v>
      </c>
      <c r="B40" s="953" t="s">
        <v>851</v>
      </c>
      <c r="C40" s="1019"/>
      <c r="D40" s="954"/>
      <c r="E40" s="953">
        <v>0</v>
      </c>
      <c r="F40" s="954"/>
      <c r="G40" s="953" t="s">
        <v>852</v>
      </c>
      <c r="H40" s="954"/>
      <c r="I40" s="953">
        <v>0</v>
      </c>
      <c r="J40" s="954"/>
      <c r="K40" s="976">
        <v>0</v>
      </c>
      <c r="L40" s="976"/>
      <c r="M40" s="976" t="s">
        <v>853</v>
      </c>
      <c r="N40" s="976"/>
      <c r="O40" s="976">
        <v>0</v>
      </c>
      <c r="P40" s="976"/>
      <c r="Q40" s="9"/>
      <c r="R40" s="9"/>
      <c r="S40" s="9"/>
      <c r="T40" s="9"/>
    </row>
    <row r="41" spans="1:20">
      <c r="A41" s="55">
        <v>3</v>
      </c>
      <c r="B41" s="953">
        <v>0</v>
      </c>
      <c r="C41" s="1019"/>
      <c r="D41" s="954"/>
      <c r="E41" s="953">
        <v>0</v>
      </c>
      <c r="F41" s="954"/>
      <c r="G41" s="953">
        <v>0</v>
      </c>
      <c r="H41" s="954"/>
      <c r="I41" s="953">
        <v>0</v>
      </c>
      <c r="J41" s="954"/>
      <c r="K41" s="976">
        <v>0</v>
      </c>
      <c r="L41" s="976"/>
      <c r="M41" s="976">
        <v>0</v>
      </c>
      <c r="N41" s="976"/>
      <c r="O41" s="976">
        <v>0</v>
      </c>
      <c r="P41" s="976"/>
      <c r="Q41" s="9"/>
      <c r="R41" s="9"/>
      <c r="S41" s="9"/>
      <c r="T41" s="9"/>
    </row>
    <row r="42" spans="1:20">
      <c r="A42" s="55">
        <v>4</v>
      </c>
      <c r="B42" s="1028">
        <v>0</v>
      </c>
      <c r="C42" s="1029"/>
      <c r="D42" s="1030"/>
      <c r="E42" s="953">
        <v>0</v>
      </c>
      <c r="F42" s="954"/>
      <c r="G42" s="953">
        <v>0</v>
      </c>
      <c r="H42" s="954"/>
      <c r="I42" s="953">
        <v>0</v>
      </c>
      <c r="J42" s="954"/>
      <c r="K42" s="976">
        <v>0</v>
      </c>
      <c r="L42" s="976"/>
      <c r="M42" s="976">
        <v>0</v>
      </c>
      <c r="N42" s="976"/>
      <c r="O42" s="976">
        <v>0</v>
      </c>
      <c r="P42" s="976"/>
      <c r="Q42" s="9"/>
      <c r="R42" s="9"/>
      <c r="S42" s="9"/>
      <c r="T42" s="9"/>
    </row>
    <row r="44" spans="1:20">
      <c r="S44" s="264"/>
    </row>
    <row r="45" spans="1:20" ht="13.9" customHeight="1">
      <c r="A45" s="959" t="s">
        <v>189</v>
      </c>
      <c r="B45" s="959"/>
      <c r="C45" s="959"/>
      <c r="D45" s="959"/>
      <c r="E45" s="959"/>
      <c r="F45" s="959"/>
      <c r="G45" s="959"/>
      <c r="H45" s="959"/>
      <c r="I45" s="959"/>
    </row>
    <row r="46" spans="1:20" ht="13.9" customHeight="1">
      <c r="A46" s="957" t="s">
        <v>58</v>
      </c>
      <c r="B46" s="957" t="s">
        <v>26</v>
      </c>
      <c r="C46" s="957"/>
      <c r="D46" s="957"/>
      <c r="E46" s="958" t="s">
        <v>27</v>
      </c>
      <c r="F46" s="958"/>
      <c r="G46" s="958"/>
      <c r="H46" s="1020" t="s">
        <v>154</v>
      </c>
      <c r="I46"/>
    </row>
    <row r="47" spans="1:20" ht="15">
      <c r="A47" s="957"/>
      <c r="B47" s="344" t="s">
        <v>179</v>
      </c>
      <c r="C47" s="345" t="s">
        <v>101</v>
      </c>
      <c r="D47" s="344" t="s">
        <v>18</v>
      </c>
      <c r="E47" s="344" t="s">
        <v>179</v>
      </c>
      <c r="F47" s="345" t="s">
        <v>101</v>
      </c>
      <c r="G47" s="344" t="s">
        <v>18</v>
      </c>
      <c r="H47" s="1021"/>
      <c r="I47"/>
    </row>
    <row r="48" spans="1:20" ht="14.25">
      <c r="A48" s="23" t="s">
        <v>1020</v>
      </c>
      <c r="B48" s="242">
        <v>2.69</v>
      </c>
      <c r="C48" s="242">
        <v>2.2400000000000002</v>
      </c>
      <c r="D48" s="721">
        <f>B48+C48</f>
        <v>4.93</v>
      </c>
      <c r="E48" s="721">
        <v>4.03</v>
      </c>
      <c r="F48" s="722">
        <v>3.33</v>
      </c>
      <c r="G48" s="722">
        <f>E48+F48</f>
        <v>7.36</v>
      </c>
      <c r="H48" s="43"/>
      <c r="I48" s="210"/>
      <c r="J48" s="201"/>
    </row>
    <row r="49" spans="1:19" ht="15">
      <c r="A49" s="355" t="s">
        <v>900</v>
      </c>
      <c r="B49" s="363">
        <v>2.98</v>
      </c>
      <c r="C49" s="363">
        <v>2.44</v>
      </c>
      <c r="D49" s="363">
        <f>B49+C49</f>
        <v>5.42</v>
      </c>
      <c r="E49" s="364">
        <v>4.47</v>
      </c>
      <c r="F49" s="363">
        <v>3.63</v>
      </c>
      <c r="G49" s="363">
        <f>E49+F49</f>
        <v>8.1</v>
      </c>
      <c r="H49" s="365"/>
      <c r="I49"/>
    </row>
    <row r="50" spans="1:19" ht="15">
      <c r="A50" s="92" t="s">
        <v>242</v>
      </c>
      <c r="B50" s="190"/>
      <c r="C50" s="190"/>
      <c r="D50" s="10"/>
      <c r="E50" s="10"/>
      <c r="F50" s="191"/>
      <c r="G50" s="191"/>
      <c r="H50" s="191"/>
      <c r="I50"/>
    </row>
    <row r="51" spans="1:19" ht="15">
      <c r="A51" s="92"/>
      <c r="B51" s="190"/>
      <c r="C51" s="190"/>
      <c r="D51" s="10"/>
      <c r="E51" s="10"/>
      <c r="F51" s="191"/>
      <c r="G51" s="191"/>
      <c r="H51" s="191"/>
      <c r="I51"/>
    </row>
    <row r="52" spans="1:19" ht="15">
      <c r="A52" s="24"/>
      <c r="B52" s="193"/>
      <c r="C52" s="193"/>
      <c r="D52" s="193"/>
      <c r="E52" s="193"/>
      <c r="F52" s="193"/>
      <c r="G52" s="193"/>
      <c r="H52" s="191"/>
      <c r="I52"/>
    </row>
    <row r="54" spans="1:19">
      <c r="D54" s="264"/>
      <c r="J54" s="264"/>
      <c r="K54" s="264"/>
      <c r="M54" s="264"/>
    </row>
    <row r="55" spans="1:19" s="13" customFormat="1" ht="12.75" customHeight="1">
      <c r="A55" s="12" t="s">
        <v>11</v>
      </c>
      <c r="B55" s="12"/>
      <c r="C55" s="12"/>
      <c r="D55" s="12"/>
      <c r="E55" s="12"/>
      <c r="F55" s="12"/>
      <c r="G55" s="12"/>
      <c r="I55" s="12"/>
      <c r="O55" s="955" t="s">
        <v>12</v>
      </c>
      <c r="P55" s="955"/>
      <c r="Q55" s="956"/>
    </row>
    <row r="56" spans="1:19" s="13" customFormat="1" ht="12.75" customHeight="1">
      <c r="A56" s="955" t="s">
        <v>13</v>
      </c>
      <c r="B56" s="955"/>
      <c r="C56" s="955"/>
      <c r="D56" s="955"/>
      <c r="E56" s="955"/>
      <c r="F56" s="955"/>
      <c r="G56" s="955"/>
      <c r="H56" s="955"/>
      <c r="I56" s="955"/>
      <c r="J56" s="955"/>
      <c r="K56" s="955"/>
      <c r="L56" s="955"/>
      <c r="M56" s="955"/>
      <c r="N56" s="955"/>
      <c r="O56" s="955"/>
      <c r="P56" s="955"/>
      <c r="Q56" s="955"/>
    </row>
    <row r="57" spans="1:19" s="13" customFormat="1" ht="13.15" customHeight="1">
      <c r="A57" s="943" t="s">
        <v>90</v>
      </c>
      <c r="B57" s="943"/>
      <c r="C57" s="943"/>
      <c r="D57" s="943"/>
      <c r="E57" s="943"/>
      <c r="F57" s="943"/>
      <c r="G57" s="943"/>
      <c r="H57" s="943"/>
      <c r="I57" s="943"/>
      <c r="J57" s="943"/>
      <c r="K57" s="943"/>
      <c r="L57" s="943"/>
      <c r="M57" s="943"/>
      <c r="N57" s="943"/>
      <c r="O57" s="943"/>
      <c r="P57" s="943"/>
      <c r="Q57" s="943"/>
      <c r="R57" s="943"/>
      <c r="S57" s="943"/>
    </row>
    <row r="58" spans="1:19" ht="12.75" customHeight="1">
      <c r="K58" s="264"/>
      <c r="N58" s="942" t="s">
        <v>82</v>
      </c>
      <c r="O58" s="942"/>
      <c r="P58" s="942"/>
      <c r="Q58" s="942"/>
    </row>
    <row r="59" spans="1:19">
      <c r="F59" s="264"/>
      <c r="I59" s="264"/>
    </row>
    <row r="60" spans="1:19">
      <c r="F60" s="264"/>
    </row>
    <row r="61" spans="1:19">
      <c r="C61" s="264"/>
    </row>
  </sheetData>
  <mergeCells count="174">
    <mergeCell ref="B40:D40"/>
    <mergeCell ref="H46:H47"/>
    <mergeCell ref="O41:P41"/>
    <mergeCell ref="M42:N42"/>
    <mergeCell ref="O42:P42"/>
    <mergeCell ref="K38:L38"/>
    <mergeCell ref="E38:F38"/>
    <mergeCell ref="E39:F39"/>
    <mergeCell ref="B37:D38"/>
    <mergeCell ref="K41:L41"/>
    <mergeCell ref="B41:D41"/>
    <mergeCell ref="B42:D42"/>
    <mergeCell ref="I41:J41"/>
    <mergeCell ref="I42:J42"/>
    <mergeCell ref="G42:H42"/>
    <mergeCell ref="E42:F42"/>
    <mergeCell ref="E37:J37"/>
    <mergeCell ref="G40:H40"/>
    <mergeCell ref="B39:D39"/>
    <mergeCell ref="E40:F40"/>
    <mergeCell ref="E41:F41"/>
    <mergeCell ref="K40:L40"/>
    <mergeCell ref="M38:N38"/>
    <mergeCell ref="M40:N40"/>
    <mergeCell ref="K30:L31"/>
    <mergeCell ref="M30:N31"/>
    <mergeCell ref="G38:H38"/>
    <mergeCell ref="G39:H39"/>
    <mergeCell ref="Q30:R31"/>
    <mergeCell ref="O38:P38"/>
    <mergeCell ref="K39:L39"/>
    <mergeCell ref="M28:N28"/>
    <mergeCell ref="A33:T33"/>
    <mergeCell ref="B28:D28"/>
    <mergeCell ref="E28:F28"/>
    <mergeCell ref="G28:H28"/>
    <mergeCell ref="B29:D29"/>
    <mergeCell ref="B32:D32"/>
    <mergeCell ref="E32:F32"/>
    <mergeCell ref="G32:H32"/>
    <mergeCell ref="I29:J29"/>
    <mergeCell ref="K29:L29"/>
    <mergeCell ref="S30:T31"/>
    <mergeCell ref="B35:H35"/>
    <mergeCell ref="O40:P40"/>
    <mergeCell ref="M39:N39"/>
    <mergeCell ref="O39:P39"/>
    <mergeCell ref="M41:N41"/>
    <mergeCell ref="O30:P31"/>
    <mergeCell ref="S24:T24"/>
    <mergeCell ref="O25:P25"/>
    <mergeCell ref="D10:E10"/>
    <mergeCell ref="F10:G10"/>
    <mergeCell ref="K37:P37"/>
    <mergeCell ref="S23:T23"/>
    <mergeCell ref="M23:N23"/>
    <mergeCell ref="K23:L23"/>
    <mergeCell ref="O26:P26"/>
    <mergeCell ref="K26:L26"/>
    <mergeCell ref="S32:T32"/>
    <mergeCell ref="S28:T28"/>
    <mergeCell ref="O28:P28"/>
    <mergeCell ref="M32:N32"/>
    <mergeCell ref="O32:P32"/>
    <mergeCell ref="Q32:R32"/>
    <mergeCell ref="Q29:R29"/>
    <mergeCell ref="Q26:R26"/>
    <mergeCell ref="D11:E11"/>
    <mergeCell ref="J12:K12"/>
    <mergeCell ref="D13:E13"/>
    <mergeCell ref="B13:C13"/>
    <mergeCell ref="B26:D26"/>
    <mergeCell ref="S26:T26"/>
    <mergeCell ref="Q25:R25"/>
    <mergeCell ref="S25:T25"/>
    <mergeCell ref="Q24:R24"/>
    <mergeCell ref="F13:G13"/>
    <mergeCell ref="B12:C12"/>
    <mergeCell ref="H13:I13"/>
    <mergeCell ref="H12:I12"/>
    <mergeCell ref="E23:F23"/>
    <mergeCell ref="M25:N25"/>
    <mergeCell ref="M26:N26"/>
    <mergeCell ref="A15:G15"/>
    <mergeCell ref="C16:D16"/>
    <mergeCell ref="A16:B16"/>
    <mergeCell ref="A17:B17"/>
    <mergeCell ref="C17:D17"/>
    <mergeCell ref="A22:A23"/>
    <mergeCell ref="I26:J26"/>
    <mergeCell ref="R1:S1"/>
    <mergeCell ref="A2:S2"/>
    <mergeCell ref="A3:S3"/>
    <mergeCell ref="A5:S5"/>
    <mergeCell ref="B9:C9"/>
    <mergeCell ref="A6:B6"/>
    <mergeCell ref="A7:I7"/>
    <mergeCell ref="D9:E9"/>
    <mergeCell ref="F9:G9"/>
    <mergeCell ref="H1:I1"/>
    <mergeCell ref="J9:K9"/>
    <mergeCell ref="H9:I9"/>
    <mergeCell ref="B27:D27"/>
    <mergeCell ref="E29:F29"/>
    <mergeCell ref="G29:H29"/>
    <mergeCell ref="A21:S21"/>
    <mergeCell ref="I23:J23"/>
    <mergeCell ref="Q28:R28"/>
    <mergeCell ref="O23:P23"/>
    <mergeCell ref="I28:J28"/>
    <mergeCell ref="E25:F25"/>
    <mergeCell ref="K28:L28"/>
    <mergeCell ref="I24:J24"/>
    <mergeCell ref="E27:F27"/>
    <mergeCell ref="G27:H27"/>
    <mergeCell ref="G25:H25"/>
    <mergeCell ref="I25:J25"/>
    <mergeCell ref="O27:P27"/>
    <mergeCell ref="S27:T27"/>
    <mergeCell ref="Q27:R27"/>
    <mergeCell ref="M27:N27"/>
    <mergeCell ref="I27:J27"/>
    <mergeCell ref="K27:L27"/>
    <mergeCell ref="G24:H24"/>
    <mergeCell ref="E26:F26"/>
    <mergeCell ref="G26:H26"/>
    <mergeCell ref="H10:I10"/>
    <mergeCell ref="B10:C10"/>
    <mergeCell ref="B24:D24"/>
    <mergeCell ref="B25:D25"/>
    <mergeCell ref="E24:F24"/>
    <mergeCell ref="K24:L24"/>
    <mergeCell ref="M22:T22"/>
    <mergeCell ref="B22:D23"/>
    <mergeCell ref="E22:L22"/>
    <mergeCell ref="Q23:R23"/>
    <mergeCell ref="J13:K13"/>
    <mergeCell ref="J11:K11"/>
    <mergeCell ref="F11:G11"/>
    <mergeCell ref="H11:I11"/>
    <mergeCell ref="G23:H23"/>
    <mergeCell ref="A18:B18"/>
    <mergeCell ref="J10:K10"/>
    <mergeCell ref="C18:D18"/>
    <mergeCell ref="B11:C11"/>
    <mergeCell ref="M24:N24"/>
    <mergeCell ref="O24:P24"/>
    <mergeCell ref="K25:L25"/>
    <mergeCell ref="D12:E12"/>
    <mergeCell ref="F12:G12"/>
    <mergeCell ref="N58:Q58"/>
    <mergeCell ref="A57:S57"/>
    <mergeCell ref="S29:T29"/>
    <mergeCell ref="M29:N29"/>
    <mergeCell ref="O29:P29"/>
    <mergeCell ref="K32:L32"/>
    <mergeCell ref="I32:J32"/>
    <mergeCell ref="S37:T37"/>
    <mergeCell ref="I38:J38"/>
    <mergeCell ref="I39:J39"/>
    <mergeCell ref="I40:J40"/>
    <mergeCell ref="Q37:R37"/>
    <mergeCell ref="O55:Q55"/>
    <mergeCell ref="A56:Q56"/>
    <mergeCell ref="A46:A47"/>
    <mergeCell ref="B46:D46"/>
    <mergeCell ref="E46:G46"/>
    <mergeCell ref="A45:I45"/>
    <mergeCell ref="G41:H41"/>
    <mergeCell ref="B30:C31"/>
    <mergeCell ref="I30:J31"/>
    <mergeCell ref="E30:F31"/>
    <mergeCell ref="G30:H31"/>
    <mergeCell ref="K42:L42"/>
  </mergeCells>
  <phoneticPr fontId="0" type="noConversion"/>
  <printOptions horizontalCentered="1"/>
  <pageMargins left="0.70866141732283472" right="0.70866141732283472" top="0.23622047244094491" bottom="0" header="0.31496062992125984" footer="0.31496062992125984"/>
  <pageSetup paperSize="9" scale="68" orientation="landscape" r:id="rId1"/>
  <drawing r:id="rId2"/>
</worksheet>
</file>

<file path=xl/worksheets/sheet30.xml><?xml version="1.0" encoding="utf-8"?>
<worksheet xmlns="http://schemas.openxmlformats.org/spreadsheetml/2006/main" xmlns:r="http://schemas.openxmlformats.org/officeDocument/2006/relationships">
  <sheetPr>
    <tabColor rgb="FF00B050"/>
    <pageSetUpPr fitToPage="1"/>
  </sheetPr>
  <dimension ref="A1:K47"/>
  <sheetViews>
    <sheetView zoomScaleSheetLayoutView="80" workbookViewId="0">
      <selection activeCell="F7" sqref="F7:H7"/>
    </sheetView>
  </sheetViews>
  <sheetFormatPr defaultRowHeight="12.75"/>
  <cols>
    <col min="1" max="1" width="8.28515625" customWidth="1"/>
    <col min="2" max="2" width="22.5703125" customWidth="1"/>
    <col min="3" max="3" width="25.140625" customWidth="1"/>
    <col min="4" max="5" width="13.5703125" customWidth="1"/>
    <col min="6" max="6" width="12.85546875" customWidth="1"/>
    <col min="7" max="7" width="19.5703125" customWidth="1"/>
    <col min="8" max="8" width="15.28515625" customWidth="1"/>
    <col min="9" max="9" width="15.42578125" customWidth="1"/>
    <col min="10" max="10" width="13.28515625" customWidth="1"/>
  </cols>
  <sheetData>
    <row r="1" spans="1:11" ht="18">
      <c r="I1" s="1203" t="s">
        <v>670</v>
      </c>
      <c r="J1" s="1203"/>
    </row>
    <row r="2" spans="1:11" ht="18">
      <c r="C2" s="1118" t="s">
        <v>0</v>
      </c>
      <c r="D2" s="1118"/>
      <c r="E2" s="1118"/>
      <c r="F2" s="1118"/>
      <c r="G2" s="1118"/>
      <c r="H2" s="1118"/>
      <c r="I2" s="184"/>
      <c r="J2" s="169"/>
      <c r="K2" s="169"/>
    </row>
    <row r="3" spans="1:11" ht="21">
      <c r="A3" s="1119" t="s">
        <v>899</v>
      </c>
      <c r="B3" s="1119"/>
      <c r="C3" s="1119"/>
      <c r="D3" s="1119"/>
      <c r="E3" s="1119"/>
      <c r="F3" s="1119"/>
      <c r="G3" s="1119"/>
      <c r="H3" s="1119"/>
      <c r="I3" s="1119"/>
      <c r="J3" s="1119"/>
      <c r="K3" s="170"/>
    </row>
    <row r="4" spans="1:11" ht="21">
      <c r="C4" s="144"/>
      <c r="D4" s="144"/>
      <c r="E4" s="144"/>
      <c r="F4" s="144"/>
      <c r="G4" s="144"/>
      <c r="H4" s="144"/>
      <c r="I4" s="144"/>
      <c r="J4" s="170"/>
      <c r="K4" s="170"/>
    </row>
    <row r="5" spans="1:11" ht="20.25" customHeight="1">
      <c r="B5" s="1208" t="s">
        <v>949</v>
      </c>
      <c r="C5" s="1208"/>
      <c r="D5" s="1208"/>
      <c r="E5" s="1208"/>
      <c r="F5" s="1208"/>
      <c r="G5" s="1208"/>
      <c r="H5" s="1208"/>
      <c r="I5" s="1208"/>
      <c r="J5" s="1208"/>
    </row>
    <row r="6" spans="1:11" ht="20.25" customHeight="1">
      <c r="A6" s="551" t="s">
        <v>707</v>
      </c>
      <c r="C6" s="172"/>
      <c r="D6" s="172"/>
      <c r="E6" s="172"/>
      <c r="F6" s="172"/>
      <c r="G6" s="172"/>
      <c r="H6" s="172"/>
      <c r="I6" s="1204"/>
      <c r="J6" s="1204"/>
    </row>
    <row r="7" spans="1:11" ht="15" customHeight="1">
      <c r="A7" s="1202" t="s">
        <v>72</v>
      </c>
      <c r="B7" s="1202" t="s">
        <v>38</v>
      </c>
      <c r="C7" s="1202" t="s">
        <v>430</v>
      </c>
      <c r="D7" s="1202" t="s">
        <v>410</v>
      </c>
      <c r="E7" s="1205" t="s">
        <v>479</v>
      </c>
      <c r="F7" s="1202" t="s">
        <v>409</v>
      </c>
      <c r="G7" s="1202"/>
      <c r="H7" s="1202"/>
      <c r="I7" s="1202" t="s">
        <v>434</v>
      </c>
      <c r="J7" s="1205" t="s">
        <v>435</v>
      </c>
    </row>
    <row r="8" spans="1:11" ht="12.75" customHeight="1">
      <c r="A8" s="1202"/>
      <c r="B8" s="1202"/>
      <c r="C8" s="1202"/>
      <c r="D8" s="1202"/>
      <c r="E8" s="1206"/>
      <c r="F8" s="1202" t="s">
        <v>431</v>
      </c>
      <c r="G8" s="1202" t="s">
        <v>432</v>
      </c>
      <c r="H8" s="1202" t="s">
        <v>433</v>
      </c>
      <c r="I8" s="1202"/>
      <c r="J8" s="1206"/>
    </row>
    <row r="9" spans="1:11" ht="20.25" customHeight="1">
      <c r="A9" s="1202"/>
      <c r="B9" s="1202"/>
      <c r="C9" s="1202"/>
      <c r="D9" s="1202"/>
      <c r="E9" s="1206"/>
      <c r="F9" s="1202"/>
      <c r="G9" s="1202"/>
      <c r="H9" s="1202"/>
      <c r="I9" s="1202"/>
      <c r="J9" s="1206"/>
    </row>
    <row r="10" spans="1:11" ht="22.5" customHeight="1">
      <c r="A10" s="1202"/>
      <c r="B10" s="1202"/>
      <c r="C10" s="1202"/>
      <c r="D10" s="1202"/>
      <c r="E10" s="1207"/>
      <c r="F10" s="1202"/>
      <c r="G10" s="1202"/>
      <c r="H10" s="1202"/>
      <c r="I10" s="1202"/>
      <c r="J10" s="1207"/>
    </row>
    <row r="11" spans="1:11" ht="15">
      <c r="A11" s="554">
        <v>1</v>
      </c>
      <c r="B11" s="554">
        <v>2</v>
      </c>
      <c r="C11" s="555">
        <v>3</v>
      </c>
      <c r="D11" s="554">
        <v>4</v>
      </c>
      <c r="E11" s="555">
        <v>5</v>
      </c>
      <c r="F11" s="554">
        <v>6</v>
      </c>
      <c r="G11" s="555">
        <v>7</v>
      </c>
      <c r="H11" s="554">
        <v>8</v>
      </c>
      <c r="I11" s="555">
        <v>9</v>
      </c>
      <c r="J11" s="554">
        <v>10</v>
      </c>
    </row>
    <row r="12" spans="1:11" ht="15">
      <c r="A12" s="84">
        <v>1</v>
      </c>
      <c r="B12" s="225" t="s">
        <v>673</v>
      </c>
      <c r="C12" s="299">
        <v>0</v>
      </c>
      <c r="D12" s="300">
        <v>0</v>
      </c>
      <c r="E12" s="299">
        <v>0</v>
      </c>
      <c r="F12" s="300">
        <v>0</v>
      </c>
      <c r="G12" s="299">
        <v>0</v>
      </c>
      <c r="H12" s="300">
        <v>0</v>
      </c>
      <c r="I12" s="299">
        <v>0</v>
      </c>
      <c r="J12" s="301">
        <v>0</v>
      </c>
    </row>
    <row r="13" spans="1:11" ht="15">
      <c r="A13" s="84">
        <v>2</v>
      </c>
      <c r="B13" s="225" t="s">
        <v>674</v>
      </c>
      <c r="C13" s="299">
        <v>0</v>
      </c>
      <c r="D13" s="300">
        <v>0</v>
      </c>
      <c r="E13" s="299">
        <v>0</v>
      </c>
      <c r="F13" s="300">
        <v>0</v>
      </c>
      <c r="G13" s="299">
        <v>0</v>
      </c>
      <c r="H13" s="300">
        <v>0</v>
      </c>
      <c r="I13" s="299">
        <v>0</v>
      </c>
      <c r="J13" s="301">
        <v>0</v>
      </c>
    </row>
    <row r="14" spans="1:11" ht="15">
      <c r="A14" s="84">
        <v>3</v>
      </c>
      <c r="B14" s="225" t="s">
        <v>675</v>
      </c>
      <c r="C14" s="299">
        <v>0</v>
      </c>
      <c r="D14" s="300">
        <v>0</v>
      </c>
      <c r="E14" s="299">
        <v>0</v>
      </c>
      <c r="F14" s="300">
        <v>0</v>
      </c>
      <c r="G14" s="299">
        <v>0</v>
      </c>
      <c r="H14" s="300">
        <v>0</v>
      </c>
      <c r="I14" s="299">
        <v>0</v>
      </c>
      <c r="J14" s="301">
        <v>0</v>
      </c>
    </row>
    <row r="15" spans="1:11" ht="15">
      <c r="A15" s="84">
        <v>4</v>
      </c>
      <c r="B15" s="225" t="s">
        <v>676</v>
      </c>
      <c r="C15" s="299">
        <v>0</v>
      </c>
      <c r="D15" s="300">
        <v>0</v>
      </c>
      <c r="E15" s="299">
        <v>0</v>
      </c>
      <c r="F15" s="300">
        <v>0</v>
      </c>
      <c r="G15" s="299">
        <v>0</v>
      </c>
      <c r="H15" s="300">
        <v>0</v>
      </c>
      <c r="I15" s="299">
        <v>0</v>
      </c>
      <c r="J15" s="301">
        <v>0</v>
      </c>
    </row>
    <row r="16" spans="1:11" s="524" customFormat="1" ht="15">
      <c r="A16" s="860">
        <v>5</v>
      </c>
      <c r="B16" s="225" t="s">
        <v>677</v>
      </c>
      <c r="C16" s="299">
        <v>0</v>
      </c>
      <c r="D16" s="300">
        <v>0</v>
      </c>
      <c r="E16" s="299">
        <v>0</v>
      </c>
      <c r="F16" s="300">
        <v>0</v>
      </c>
      <c r="G16" s="299">
        <v>0</v>
      </c>
      <c r="H16" s="300">
        <v>0</v>
      </c>
      <c r="I16" s="299">
        <v>0</v>
      </c>
      <c r="J16" s="301">
        <v>0</v>
      </c>
    </row>
    <row r="17" spans="1:10" ht="15">
      <c r="A17" s="84">
        <v>6</v>
      </c>
      <c r="B17" s="225" t="s">
        <v>678</v>
      </c>
      <c r="C17" s="299">
        <v>0</v>
      </c>
      <c r="D17" s="300">
        <v>0</v>
      </c>
      <c r="E17" s="299">
        <v>0</v>
      </c>
      <c r="F17" s="300">
        <v>0</v>
      </c>
      <c r="G17" s="299">
        <v>0</v>
      </c>
      <c r="H17" s="300">
        <v>0</v>
      </c>
      <c r="I17" s="299">
        <v>0</v>
      </c>
      <c r="J17" s="301">
        <v>0</v>
      </c>
    </row>
    <row r="18" spans="1:10" ht="15">
      <c r="A18" s="84">
        <v>7</v>
      </c>
      <c r="B18" s="225" t="s">
        <v>679</v>
      </c>
      <c r="C18" s="299">
        <v>0</v>
      </c>
      <c r="D18" s="300">
        <v>0</v>
      </c>
      <c r="E18" s="299">
        <v>0</v>
      </c>
      <c r="F18" s="300">
        <v>0</v>
      </c>
      <c r="G18" s="299">
        <v>0</v>
      </c>
      <c r="H18" s="300">
        <v>0</v>
      </c>
      <c r="I18" s="299">
        <v>0</v>
      </c>
      <c r="J18" s="301">
        <v>0</v>
      </c>
    </row>
    <row r="19" spans="1:10" ht="15">
      <c r="A19" s="84">
        <v>8</v>
      </c>
      <c r="B19" s="225" t="s">
        <v>680</v>
      </c>
      <c r="C19" s="299">
        <v>0</v>
      </c>
      <c r="D19" s="300">
        <v>0</v>
      </c>
      <c r="E19" s="299">
        <v>0</v>
      </c>
      <c r="F19" s="300">
        <v>0</v>
      </c>
      <c r="G19" s="299">
        <v>0</v>
      </c>
      <c r="H19" s="300">
        <v>0</v>
      </c>
      <c r="I19" s="299">
        <v>0</v>
      </c>
      <c r="J19" s="301">
        <v>0</v>
      </c>
    </row>
    <row r="20" spans="1:10" ht="15">
      <c r="A20" s="84">
        <v>9</v>
      </c>
      <c r="B20" s="225" t="s">
        <v>681</v>
      </c>
      <c r="C20" s="299">
        <v>0</v>
      </c>
      <c r="D20" s="300">
        <v>0</v>
      </c>
      <c r="E20" s="299">
        <v>0</v>
      </c>
      <c r="F20" s="300">
        <v>0</v>
      </c>
      <c r="G20" s="299">
        <v>0</v>
      </c>
      <c r="H20" s="300">
        <v>0</v>
      </c>
      <c r="I20" s="299">
        <v>0</v>
      </c>
      <c r="J20" s="301">
        <v>0</v>
      </c>
    </row>
    <row r="21" spans="1:10" ht="15">
      <c r="A21" s="84">
        <v>10</v>
      </c>
      <c r="B21" s="225" t="s">
        <v>682</v>
      </c>
      <c r="C21" s="299">
        <v>0</v>
      </c>
      <c r="D21" s="300">
        <v>0</v>
      </c>
      <c r="E21" s="299">
        <v>0</v>
      </c>
      <c r="F21" s="300">
        <v>0</v>
      </c>
      <c r="G21" s="299">
        <v>0</v>
      </c>
      <c r="H21" s="300">
        <v>0</v>
      </c>
      <c r="I21" s="299">
        <v>0</v>
      </c>
      <c r="J21" s="301">
        <v>0</v>
      </c>
    </row>
    <row r="22" spans="1:10" ht="15">
      <c r="A22" s="84">
        <v>11</v>
      </c>
      <c r="B22" s="225" t="s">
        <v>683</v>
      </c>
      <c r="C22" s="299">
        <v>0</v>
      </c>
      <c r="D22" s="300">
        <v>0</v>
      </c>
      <c r="E22" s="299">
        <v>0</v>
      </c>
      <c r="F22" s="300">
        <v>0</v>
      </c>
      <c r="G22" s="299">
        <v>0</v>
      </c>
      <c r="H22" s="300">
        <v>0</v>
      </c>
      <c r="I22" s="299">
        <v>0</v>
      </c>
      <c r="J22" s="301">
        <v>0</v>
      </c>
    </row>
    <row r="23" spans="1:10" ht="15">
      <c r="A23" s="84">
        <v>12</v>
      </c>
      <c r="B23" s="225" t="s">
        <v>684</v>
      </c>
      <c r="C23" s="299">
        <v>0</v>
      </c>
      <c r="D23" s="300">
        <v>0</v>
      </c>
      <c r="E23" s="299">
        <v>0</v>
      </c>
      <c r="F23" s="300">
        <v>0</v>
      </c>
      <c r="G23" s="299">
        <v>0</v>
      </c>
      <c r="H23" s="300">
        <v>0</v>
      </c>
      <c r="I23" s="299">
        <v>0</v>
      </c>
      <c r="J23" s="301">
        <v>0</v>
      </c>
    </row>
    <row r="24" spans="1:10" ht="15">
      <c r="A24" s="84">
        <v>13</v>
      </c>
      <c r="B24" s="225" t="s">
        <v>685</v>
      </c>
      <c r="C24" s="299">
        <v>0</v>
      </c>
      <c r="D24" s="300">
        <v>0</v>
      </c>
      <c r="E24" s="299">
        <v>0</v>
      </c>
      <c r="F24" s="300">
        <v>0</v>
      </c>
      <c r="G24" s="299">
        <v>0</v>
      </c>
      <c r="H24" s="300">
        <v>0</v>
      </c>
      <c r="I24" s="299">
        <v>0</v>
      </c>
      <c r="J24" s="301">
        <v>0</v>
      </c>
    </row>
    <row r="25" spans="1:10" ht="15">
      <c r="A25" s="84">
        <v>14</v>
      </c>
      <c r="B25" s="225" t="s">
        <v>686</v>
      </c>
      <c r="C25" s="299">
        <v>0</v>
      </c>
      <c r="D25" s="300">
        <v>0</v>
      </c>
      <c r="E25" s="299">
        <v>0</v>
      </c>
      <c r="F25" s="300">
        <v>0</v>
      </c>
      <c r="G25" s="299">
        <v>0</v>
      </c>
      <c r="H25" s="300">
        <v>0</v>
      </c>
      <c r="I25" s="299">
        <v>0</v>
      </c>
      <c r="J25" s="301">
        <v>0</v>
      </c>
    </row>
    <row r="26" spans="1:10" ht="15">
      <c r="A26" s="84">
        <v>15</v>
      </c>
      <c r="B26" s="225" t="s">
        <v>687</v>
      </c>
      <c r="C26" s="299">
        <v>0</v>
      </c>
      <c r="D26" s="300">
        <v>0</v>
      </c>
      <c r="E26" s="299">
        <v>0</v>
      </c>
      <c r="F26" s="300">
        <v>0</v>
      </c>
      <c r="G26" s="299">
        <v>0</v>
      </c>
      <c r="H26" s="300">
        <v>0</v>
      </c>
      <c r="I26" s="299">
        <v>0</v>
      </c>
      <c r="J26" s="301">
        <v>0</v>
      </c>
    </row>
    <row r="27" spans="1:10" ht="15">
      <c r="A27" s="84">
        <v>16</v>
      </c>
      <c r="B27" s="227" t="s">
        <v>688</v>
      </c>
      <c r="C27" s="299">
        <v>0</v>
      </c>
      <c r="D27" s="300">
        <v>0</v>
      </c>
      <c r="E27" s="299">
        <v>0</v>
      </c>
      <c r="F27" s="300">
        <v>0</v>
      </c>
      <c r="G27" s="299">
        <v>0</v>
      </c>
      <c r="H27" s="300">
        <v>0</v>
      </c>
      <c r="I27" s="299">
        <v>0</v>
      </c>
      <c r="J27" s="301">
        <v>0</v>
      </c>
    </row>
    <row r="28" spans="1:10" ht="15">
      <c r="A28" s="84">
        <v>17</v>
      </c>
      <c r="B28" s="227" t="s">
        <v>689</v>
      </c>
      <c r="C28" s="299">
        <v>0</v>
      </c>
      <c r="D28" s="300">
        <v>0</v>
      </c>
      <c r="E28" s="299">
        <v>0</v>
      </c>
      <c r="F28" s="300">
        <v>0</v>
      </c>
      <c r="G28" s="299">
        <v>0</v>
      </c>
      <c r="H28" s="300">
        <v>0</v>
      </c>
      <c r="I28" s="299">
        <v>0</v>
      </c>
      <c r="J28" s="301">
        <v>0</v>
      </c>
    </row>
    <row r="29" spans="1:10" ht="15">
      <c r="A29" s="84">
        <v>18</v>
      </c>
      <c r="B29" s="227" t="s">
        <v>690</v>
      </c>
      <c r="C29" s="299">
        <v>0</v>
      </c>
      <c r="D29" s="300">
        <v>0</v>
      </c>
      <c r="E29" s="299">
        <v>0</v>
      </c>
      <c r="F29" s="300">
        <v>0</v>
      </c>
      <c r="G29" s="299">
        <v>0</v>
      </c>
      <c r="H29" s="300">
        <v>0</v>
      </c>
      <c r="I29" s="299">
        <v>0</v>
      </c>
      <c r="J29" s="301">
        <v>0</v>
      </c>
    </row>
    <row r="30" spans="1:10" ht="15">
      <c r="A30" s="84">
        <v>19</v>
      </c>
      <c r="B30" s="227" t="s">
        <v>691</v>
      </c>
      <c r="C30" s="299">
        <v>0</v>
      </c>
      <c r="D30" s="300">
        <v>0</v>
      </c>
      <c r="E30" s="299">
        <v>0</v>
      </c>
      <c r="F30" s="300">
        <v>0</v>
      </c>
      <c r="G30" s="299">
        <v>0</v>
      </c>
      <c r="H30" s="300">
        <v>0</v>
      </c>
      <c r="I30" s="299">
        <v>0</v>
      </c>
      <c r="J30" s="301">
        <v>0</v>
      </c>
    </row>
    <row r="31" spans="1:10" ht="15">
      <c r="A31" s="84">
        <v>20</v>
      </c>
      <c r="B31" s="227" t="s">
        <v>692</v>
      </c>
      <c r="C31" s="299">
        <v>0</v>
      </c>
      <c r="D31" s="300">
        <v>0</v>
      </c>
      <c r="E31" s="299">
        <v>0</v>
      </c>
      <c r="F31" s="300">
        <v>0</v>
      </c>
      <c r="G31" s="299">
        <v>0</v>
      </c>
      <c r="H31" s="300">
        <v>0</v>
      </c>
      <c r="I31" s="299">
        <v>0</v>
      </c>
      <c r="J31" s="301">
        <v>0</v>
      </c>
    </row>
    <row r="32" spans="1:10" ht="15">
      <c r="A32" s="84">
        <v>21</v>
      </c>
      <c r="B32" s="227" t="s">
        <v>693</v>
      </c>
      <c r="C32" s="299">
        <v>0</v>
      </c>
      <c r="D32" s="300">
        <v>0</v>
      </c>
      <c r="E32" s="299">
        <v>0</v>
      </c>
      <c r="F32" s="300">
        <v>0</v>
      </c>
      <c r="G32" s="299">
        <v>0</v>
      </c>
      <c r="H32" s="300">
        <v>0</v>
      </c>
      <c r="I32" s="299">
        <v>0</v>
      </c>
      <c r="J32" s="301">
        <v>0</v>
      </c>
    </row>
    <row r="33" spans="1:10" ht="15">
      <c r="A33" s="84">
        <v>22</v>
      </c>
      <c r="B33" s="227" t="s">
        <v>694</v>
      </c>
      <c r="C33" s="299">
        <v>0</v>
      </c>
      <c r="D33" s="300">
        <v>0</v>
      </c>
      <c r="E33" s="299">
        <v>0</v>
      </c>
      <c r="F33" s="300">
        <v>0</v>
      </c>
      <c r="G33" s="299">
        <v>0</v>
      </c>
      <c r="H33" s="300">
        <v>0</v>
      </c>
      <c r="I33" s="299">
        <v>0</v>
      </c>
      <c r="J33" s="301">
        <v>0</v>
      </c>
    </row>
    <row r="34" spans="1:10" ht="15">
      <c r="A34" s="84">
        <v>23</v>
      </c>
      <c r="B34" s="227" t="s">
        <v>695</v>
      </c>
      <c r="C34" s="299">
        <v>0</v>
      </c>
      <c r="D34" s="300">
        <v>0</v>
      </c>
      <c r="E34" s="299">
        <v>0</v>
      </c>
      <c r="F34" s="300">
        <v>0</v>
      </c>
      <c r="G34" s="299">
        <v>0</v>
      </c>
      <c r="H34" s="300">
        <v>0</v>
      </c>
      <c r="I34" s="299">
        <v>0</v>
      </c>
      <c r="J34" s="301">
        <v>0</v>
      </c>
    </row>
    <row r="35" spans="1:10" ht="15">
      <c r="A35" s="84">
        <v>24</v>
      </c>
      <c r="B35" s="227" t="s">
        <v>696</v>
      </c>
      <c r="C35" s="299">
        <v>0</v>
      </c>
      <c r="D35" s="300">
        <v>0</v>
      </c>
      <c r="E35" s="299">
        <v>0</v>
      </c>
      <c r="F35" s="300">
        <v>0</v>
      </c>
      <c r="G35" s="299">
        <v>0</v>
      </c>
      <c r="H35" s="300">
        <v>0</v>
      </c>
      <c r="I35" s="299">
        <v>0</v>
      </c>
      <c r="J35" s="301">
        <v>0</v>
      </c>
    </row>
    <row r="36" spans="1:10" ht="15">
      <c r="A36" s="84">
        <v>25</v>
      </c>
      <c r="B36" s="227" t="s">
        <v>697</v>
      </c>
      <c r="C36" s="299">
        <v>0</v>
      </c>
      <c r="D36" s="300">
        <v>0</v>
      </c>
      <c r="E36" s="299">
        <v>0</v>
      </c>
      <c r="F36" s="300">
        <v>0</v>
      </c>
      <c r="G36" s="299">
        <v>0</v>
      </c>
      <c r="H36" s="300">
        <v>0</v>
      </c>
      <c r="I36" s="299">
        <v>0</v>
      </c>
      <c r="J36" s="301">
        <v>0</v>
      </c>
    </row>
    <row r="37" spans="1:10" ht="15">
      <c r="A37" s="84">
        <v>26</v>
      </c>
      <c r="B37" s="227" t="s">
        <v>698</v>
      </c>
      <c r="C37" s="299">
        <v>0</v>
      </c>
      <c r="D37" s="300">
        <v>0</v>
      </c>
      <c r="E37" s="299">
        <v>0</v>
      </c>
      <c r="F37" s="300">
        <v>0</v>
      </c>
      <c r="G37" s="299">
        <v>0</v>
      </c>
      <c r="H37" s="300">
        <v>0</v>
      </c>
      <c r="I37" s="299">
        <v>0</v>
      </c>
      <c r="J37" s="301">
        <v>0</v>
      </c>
    </row>
    <row r="38" spans="1:10" ht="15">
      <c r="A38" s="84">
        <v>27</v>
      </c>
      <c r="B38" s="227" t="s">
        <v>699</v>
      </c>
      <c r="C38" s="299">
        <v>0</v>
      </c>
      <c r="D38" s="300">
        <v>0</v>
      </c>
      <c r="E38" s="299">
        <v>0</v>
      </c>
      <c r="F38" s="300">
        <v>0</v>
      </c>
      <c r="G38" s="299">
        <v>0</v>
      </c>
      <c r="H38" s="300">
        <v>0</v>
      </c>
      <c r="I38" s="299">
        <v>0</v>
      </c>
      <c r="J38" s="301">
        <v>0</v>
      </c>
    </row>
    <row r="39" spans="1:10" ht="15">
      <c r="A39" s="84">
        <v>28</v>
      </c>
      <c r="B39" s="227" t="s">
        <v>700</v>
      </c>
      <c r="C39" s="299">
        <v>0</v>
      </c>
      <c r="D39" s="300">
        <v>0</v>
      </c>
      <c r="E39" s="299">
        <v>0</v>
      </c>
      <c r="F39" s="300">
        <v>0</v>
      </c>
      <c r="G39" s="299">
        <v>0</v>
      </c>
      <c r="H39" s="300">
        <v>0</v>
      </c>
      <c r="I39" s="299">
        <v>0</v>
      </c>
      <c r="J39" s="301">
        <v>0</v>
      </c>
    </row>
    <row r="40" spans="1:10" ht="15">
      <c r="A40" s="84">
        <v>29</v>
      </c>
      <c r="B40" s="227" t="s">
        <v>701</v>
      </c>
      <c r="C40" s="299">
        <v>0</v>
      </c>
      <c r="D40" s="300">
        <v>0</v>
      </c>
      <c r="E40" s="299">
        <v>0</v>
      </c>
      <c r="F40" s="300">
        <v>0</v>
      </c>
      <c r="G40" s="299">
        <v>0</v>
      </c>
      <c r="H40" s="300">
        <v>0</v>
      </c>
      <c r="I40" s="299">
        <v>0</v>
      </c>
      <c r="J40" s="301">
        <v>0</v>
      </c>
    </row>
    <row r="41" spans="1:10" ht="15">
      <c r="A41" s="84">
        <v>30</v>
      </c>
      <c r="B41" s="227" t="s">
        <v>702</v>
      </c>
      <c r="C41" s="299">
        <v>0</v>
      </c>
      <c r="D41" s="300">
        <v>0</v>
      </c>
      <c r="E41" s="299">
        <v>0</v>
      </c>
      <c r="F41" s="300">
        <v>0</v>
      </c>
      <c r="G41" s="299">
        <v>0</v>
      </c>
      <c r="H41" s="300">
        <v>0</v>
      </c>
      <c r="I41" s="299">
        <v>0</v>
      </c>
      <c r="J41" s="301">
        <v>0</v>
      </c>
    </row>
    <row r="42" spans="1:10">
      <c r="A42" s="417"/>
      <c r="B42" s="394" t="s">
        <v>703</v>
      </c>
      <c r="C42" s="394">
        <f t="shared" ref="C42:J42" si="0">SUM(C12:C41)</f>
        <v>0</v>
      </c>
      <c r="D42" s="394">
        <f t="shared" si="0"/>
        <v>0</v>
      </c>
      <c r="E42" s="394">
        <f t="shared" si="0"/>
        <v>0</v>
      </c>
      <c r="F42" s="394">
        <f t="shared" si="0"/>
        <v>0</v>
      </c>
      <c r="G42" s="394">
        <f t="shared" si="0"/>
        <v>0</v>
      </c>
      <c r="H42" s="394">
        <f t="shared" si="0"/>
        <v>0</v>
      </c>
      <c r="I42" s="394">
        <f t="shared" si="0"/>
        <v>0</v>
      </c>
      <c r="J42" s="394">
        <f t="shared" si="0"/>
        <v>0</v>
      </c>
    </row>
    <row r="44" spans="1:10">
      <c r="A44" s="148"/>
      <c r="B44" s="148"/>
      <c r="C44" s="148"/>
      <c r="D44" s="148"/>
      <c r="E44" s="148"/>
      <c r="H44" s="149" t="s">
        <v>12</v>
      </c>
    </row>
    <row r="45" spans="1:10" ht="15" customHeight="1">
      <c r="A45" s="148"/>
      <c r="B45" s="148"/>
      <c r="C45" s="148"/>
      <c r="D45" s="148"/>
      <c r="E45" s="148"/>
      <c r="H45" s="1116" t="s">
        <v>13</v>
      </c>
      <c r="I45" s="1116"/>
    </row>
    <row r="46" spans="1:10" ht="15" customHeight="1">
      <c r="A46" s="148"/>
      <c r="B46" s="148"/>
      <c r="C46" s="148"/>
      <c r="D46" s="148"/>
      <c r="E46" s="148"/>
      <c r="H46" s="1116" t="s">
        <v>85</v>
      </c>
      <c r="I46" s="1116"/>
    </row>
    <row r="47" spans="1:10">
      <c r="A47" s="148" t="s">
        <v>11</v>
      </c>
      <c r="C47" s="148"/>
      <c r="D47" s="148"/>
      <c r="E47" s="148"/>
      <c r="H47" s="150" t="s">
        <v>82</v>
      </c>
    </row>
  </sheetData>
  <mergeCells count="18">
    <mergeCell ref="E7:E10"/>
    <mergeCell ref="B7:B10"/>
    <mergeCell ref="C7:C10"/>
    <mergeCell ref="F7:H7"/>
    <mergeCell ref="I1:J1"/>
    <mergeCell ref="H46:I46"/>
    <mergeCell ref="D7:D10"/>
    <mergeCell ref="I6:J6"/>
    <mergeCell ref="C2:H2"/>
    <mergeCell ref="J7:J10"/>
    <mergeCell ref="F8:F10"/>
    <mergeCell ref="G8:G10"/>
    <mergeCell ref="H45:I45"/>
    <mergeCell ref="A3:J3"/>
    <mergeCell ref="B5:J5"/>
    <mergeCell ref="A7:A10"/>
    <mergeCell ref="H8:H10"/>
    <mergeCell ref="I7:I10"/>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31.xml><?xml version="1.0" encoding="utf-8"?>
<worksheet xmlns="http://schemas.openxmlformats.org/spreadsheetml/2006/main" xmlns:r="http://schemas.openxmlformats.org/officeDocument/2006/relationships">
  <sheetPr>
    <tabColor rgb="FF00B050"/>
    <pageSetUpPr fitToPage="1"/>
  </sheetPr>
  <dimension ref="A1:J16"/>
  <sheetViews>
    <sheetView zoomScaleSheetLayoutView="90" workbookViewId="0">
      <selection activeCell="G7" sqref="G7"/>
    </sheetView>
  </sheetViews>
  <sheetFormatPr defaultRowHeight="12.75"/>
  <cols>
    <col min="2" max="2" width="10.140625" customWidth="1"/>
    <col min="6" max="6" width="11.5703125" customWidth="1"/>
    <col min="7" max="7" width="10.42578125" customWidth="1"/>
    <col min="8" max="8" width="22.7109375" customWidth="1"/>
    <col min="9" max="9" width="10.42578125" customWidth="1"/>
    <col min="10" max="10" width="22.85546875" customWidth="1"/>
  </cols>
  <sheetData>
    <row r="1" spans="1:10" ht="18">
      <c r="A1" s="1118" t="s">
        <v>708</v>
      </c>
      <c r="B1" s="1118"/>
      <c r="C1" s="1118"/>
      <c r="D1" s="1118"/>
      <c r="E1" s="1118"/>
      <c r="F1" s="1118"/>
      <c r="G1" s="1118"/>
      <c r="H1" s="1118"/>
      <c r="I1" s="169"/>
      <c r="J1" s="214" t="s">
        <v>583</v>
      </c>
    </row>
    <row r="2" spans="1:10" ht="21">
      <c r="A2" s="1119" t="s">
        <v>899</v>
      </c>
      <c r="B2" s="1119"/>
      <c r="C2" s="1119"/>
      <c r="D2" s="1119"/>
      <c r="E2" s="1119"/>
      <c r="F2" s="1119"/>
      <c r="G2" s="1119"/>
      <c r="H2" s="1119"/>
      <c r="I2" s="1119"/>
      <c r="J2" s="1119"/>
    </row>
    <row r="3" spans="1:10" ht="15">
      <c r="A3" s="145"/>
      <c r="B3" s="145"/>
      <c r="C3" s="145"/>
      <c r="D3" s="145"/>
      <c r="E3" s="145"/>
      <c r="F3" s="145"/>
      <c r="G3" s="145"/>
      <c r="H3" s="145"/>
      <c r="I3" s="145"/>
    </row>
    <row r="4" spans="1:10" ht="18">
      <c r="A4" s="1211" t="s">
        <v>582</v>
      </c>
      <c r="B4" s="1211"/>
      <c r="C4" s="1211"/>
      <c r="D4" s="1211"/>
      <c r="E4" s="1211"/>
      <c r="F4" s="1211"/>
      <c r="G4" s="1211"/>
      <c r="H4" s="1211"/>
      <c r="I4" s="1211"/>
    </row>
    <row r="5" spans="1:10" ht="15">
      <c r="A5" s="146" t="s">
        <v>724</v>
      </c>
      <c r="B5" s="146"/>
      <c r="C5" s="146"/>
      <c r="D5" s="146"/>
      <c r="E5" s="146"/>
      <c r="F5" s="146"/>
      <c r="G5" s="146"/>
      <c r="H5" s="146"/>
      <c r="I5" s="1216" t="s">
        <v>915</v>
      </c>
      <c r="J5" s="1216"/>
    </row>
    <row r="6" spans="1:10" ht="17.25" customHeight="1">
      <c r="A6" s="1212" t="s">
        <v>2</v>
      </c>
      <c r="B6" s="1212" t="s">
        <v>411</v>
      </c>
      <c r="C6" s="985" t="s">
        <v>412</v>
      </c>
      <c r="D6" s="985"/>
      <c r="E6" s="985"/>
      <c r="F6" s="1213" t="s">
        <v>415</v>
      </c>
      <c r="G6" s="1214"/>
      <c r="H6" s="1214"/>
      <c r="I6" s="1215"/>
      <c r="J6" s="1209" t="s">
        <v>836</v>
      </c>
    </row>
    <row r="7" spans="1:10" ht="45">
      <c r="A7" s="1212"/>
      <c r="B7" s="1212"/>
      <c r="C7" s="406" t="s">
        <v>101</v>
      </c>
      <c r="D7" s="406" t="s">
        <v>413</v>
      </c>
      <c r="E7" s="406" t="s">
        <v>414</v>
      </c>
      <c r="F7" s="428" t="s">
        <v>416</v>
      </c>
      <c r="G7" s="428" t="s">
        <v>417</v>
      </c>
      <c r="H7" s="428" t="s">
        <v>418</v>
      </c>
      <c r="I7" s="428" t="s">
        <v>48</v>
      </c>
      <c r="J7" s="1210"/>
    </row>
    <row r="8" spans="1:10" ht="15">
      <c r="A8" s="354" t="s">
        <v>273</v>
      </c>
      <c r="B8" s="354" t="s">
        <v>274</v>
      </c>
      <c r="C8" s="354" t="s">
        <v>275</v>
      </c>
      <c r="D8" s="354" t="s">
        <v>276</v>
      </c>
      <c r="E8" s="354" t="s">
        <v>277</v>
      </c>
      <c r="F8" s="354" t="s">
        <v>280</v>
      </c>
      <c r="G8" s="354" t="s">
        <v>301</v>
      </c>
      <c r="H8" s="354" t="s">
        <v>302</v>
      </c>
      <c r="I8" s="354" t="s">
        <v>303</v>
      </c>
      <c r="J8" s="354" t="s">
        <v>331</v>
      </c>
    </row>
    <row r="9" spans="1:10" ht="108" customHeight="1">
      <c r="A9" s="336">
        <v>1</v>
      </c>
      <c r="B9" s="336">
        <v>2</v>
      </c>
      <c r="C9" s="336">
        <v>2</v>
      </c>
      <c r="D9" s="336">
        <v>1</v>
      </c>
      <c r="E9" s="336">
        <v>1</v>
      </c>
      <c r="F9" s="336" t="s">
        <v>744</v>
      </c>
      <c r="G9" s="336" t="s">
        <v>744</v>
      </c>
      <c r="H9" s="336" t="s">
        <v>745</v>
      </c>
      <c r="I9" s="336" t="s">
        <v>744</v>
      </c>
      <c r="J9" s="336" t="s">
        <v>1041</v>
      </c>
    </row>
    <row r="10" spans="1:10" ht="24" customHeight="1">
      <c r="A10" s="356"/>
      <c r="B10" s="356"/>
      <c r="C10" s="356"/>
      <c r="D10" s="356"/>
      <c r="E10" s="356"/>
      <c r="F10" s="356"/>
      <c r="G10" s="356"/>
      <c r="H10" s="356"/>
      <c r="I10" s="356"/>
      <c r="J10" s="356"/>
    </row>
    <row r="13" spans="1:10" ht="12.75" customHeight="1">
      <c r="A13" s="148"/>
      <c r="B13" s="148"/>
      <c r="C13" s="148"/>
      <c r="D13" s="148"/>
      <c r="I13" s="1116" t="s">
        <v>12</v>
      </c>
      <c r="J13" s="1116"/>
    </row>
    <row r="14" spans="1:10" ht="12.75" customHeight="1">
      <c r="A14" s="148"/>
      <c r="B14" s="148"/>
      <c r="C14" s="148"/>
      <c r="D14" s="148"/>
      <c r="I14" s="1116" t="s">
        <v>13</v>
      </c>
      <c r="J14" s="1116"/>
    </row>
    <row r="15" spans="1:10" ht="12.75" customHeight="1">
      <c r="A15" s="148"/>
      <c r="B15" s="148"/>
      <c r="C15" s="148"/>
      <c r="D15" s="148"/>
      <c r="J15" s="149" t="s">
        <v>85</v>
      </c>
    </row>
    <row r="16" spans="1:10">
      <c r="A16" s="148" t="s">
        <v>11</v>
      </c>
      <c r="C16" s="148"/>
      <c r="D16" s="148"/>
      <c r="J16" s="150" t="s">
        <v>82</v>
      </c>
    </row>
  </sheetData>
  <mergeCells count="11">
    <mergeCell ref="J6:J7"/>
    <mergeCell ref="A1:H1"/>
    <mergeCell ref="I13:J13"/>
    <mergeCell ref="I14:J14"/>
    <mergeCell ref="A2:J2"/>
    <mergeCell ref="A4:I4"/>
    <mergeCell ref="A6:A7"/>
    <mergeCell ref="B6:B7"/>
    <mergeCell ref="C6:E6"/>
    <mergeCell ref="F6:I6"/>
    <mergeCell ref="I5:J5"/>
  </mergeCells>
  <printOptions horizontalCentered="1"/>
  <pageMargins left="0.70866141732283472" right="0.70866141732283472" top="0.23622047244094491" bottom="0" header="0.31496062992125984" footer="0.31496062992125984"/>
  <pageSetup paperSize="9" orientation="landscape" r:id="rId1"/>
  <drawing r:id="rId2"/>
</worksheet>
</file>

<file path=xl/worksheets/sheet32.xml><?xml version="1.0" encoding="utf-8"?>
<worksheet xmlns="http://schemas.openxmlformats.org/spreadsheetml/2006/main" xmlns:r="http://schemas.openxmlformats.org/officeDocument/2006/relationships">
  <sheetPr>
    <tabColor rgb="FF00B050"/>
    <pageSetUpPr fitToPage="1"/>
  </sheetPr>
  <dimension ref="A1:H41"/>
  <sheetViews>
    <sheetView topLeftCell="A4" zoomScaleSheetLayoutView="80" workbookViewId="0">
      <selection activeCell="G7" sqref="G7"/>
    </sheetView>
  </sheetViews>
  <sheetFormatPr defaultColWidth="9.140625" defaultRowHeight="12.75"/>
  <cols>
    <col min="1" max="1" width="5.28515625" style="148" customWidth="1"/>
    <col min="2" max="2" width="8.5703125" style="148" customWidth="1"/>
    <col min="3" max="3" width="32.140625" style="148" customWidth="1"/>
    <col min="4" max="4" width="19.140625" style="148" customWidth="1"/>
    <col min="5" max="5" width="17.42578125" style="148" customWidth="1"/>
    <col min="6" max="6" width="15.7109375" style="148" customWidth="1"/>
    <col min="7" max="7" width="13.7109375" style="148" customWidth="1"/>
    <col min="8" max="8" width="20.140625" style="148" customWidth="1"/>
    <col min="9" max="16384" width="9.140625" style="148"/>
  </cols>
  <sheetData>
    <row r="1" spans="1:8">
      <c r="A1" s="148" t="s">
        <v>10</v>
      </c>
      <c r="H1" s="163" t="s">
        <v>585</v>
      </c>
    </row>
    <row r="2" spans="1:8" s="152" customFormat="1" ht="15.75">
      <c r="A2" s="1155" t="s">
        <v>0</v>
      </c>
      <c r="B2" s="1155"/>
      <c r="C2" s="1155"/>
      <c r="D2" s="1155"/>
      <c r="E2" s="1155"/>
      <c r="F2" s="1155"/>
      <c r="G2" s="1155"/>
      <c r="H2" s="1155"/>
    </row>
    <row r="3" spans="1:8" s="152" customFormat="1" ht="20.25" customHeight="1">
      <c r="A3" s="1156" t="s">
        <v>899</v>
      </c>
      <c r="B3" s="1156"/>
      <c r="C3" s="1156"/>
      <c r="D3" s="1156"/>
      <c r="E3" s="1156"/>
      <c r="F3" s="1156"/>
      <c r="G3" s="1156"/>
      <c r="H3" s="1156"/>
    </row>
    <row r="4" spans="1:8" s="152" customFormat="1" ht="15.75">
      <c r="A4" s="1162" t="s">
        <v>584</v>
      </c>
      <c r="B4" s="1162"/>
      <c r="C4" s="1162"/>
      <c r="D4" s="1162"/>
      <c r="E4" s="1162"/>
      <c r="F4" s="1162"/>
      <c r="G4" s="1162"/>
      <c r="H4" s="1225"/>
    </row>
    <row r="6" spans="1:8">
      <c r="A6" s="153" t="s">
        <v>722</v>
      </c>
      <c r="B6" s="153"/>
      <c r="C6" s="155"/>
      <c r="D6" s="155"/>
      <c r="E6" s="155"/>
      <c r="F6" s="155"/>
      <c r="G6" s="155"/>
    </row>
    <row r="7" spans="1:8" s="156" customFormat="1">
      <c r="A7" s="148"/>
      <c r="B7" s="148"/>
      <c r="C7" s="148"/>
      <c r="D7" s="148"/>
      <c r="E7" s="148"/>
      <c r="F7" s="148"/>
      <c r="G7" s="148"/>
      <c r="H7" s="102"/>
    </row>
    <row r="8" spans="1:8" s="156" customFormat="1">
      <c r="A8" s="157"/>
      <c r="B8" s="1217" t="s">
        <v>295</v>
      </c>
      <c r="C8" s="1217" t="s">
        <v>296</v>
      </c>
      <c r="D8" s="1219" t="s">
        <v>297</v>
      </c>
      <c r="E8" s="1220"/>
      <c r="F8" s="1220"/>
      <c r="G8" s="1221"/>
      <c r="H8" s="1217" t="s">
        <v>76</v>
      </c>
    </row>
    <row r="9" spans="1:8" s="156" customFormat="1" ht="15">
      <c r="A9" s="158"/>
      <c r="B9" s="1218"/>
      <c r="C9" s="1218"/>
      <c r="D9" s="442" t="s">
        <v>298</v>
      </c>
      <c r="E9" s="442" t="s">
        <v>299</v>
      </c>
      <c r="F9" s="442" t="s">
        <v>300</v>
      </c>
      <c r="G9" s="442" t="s">
        <v>18</v>
      </c>
      <c r="H9" s="1218"/>
    </row>
    <row r="10" spans="1:8" s="156" customFormat="1" ht="15">
      <c r="A10" s="158"/>
      <c r="B10" s="443" t="s">
        <v>273</v>
      </c>
      <c r="C10" s="443" t="s">
        <v>274</v>
      </c>
      <c r="D10" s="443" t="s">
        <v>275</v>
      </c>
      <c r="E10" s="443" t="s">
        <v>276</v>
      </c>
      <c r="F10" s="443" t="s">
        <v>277</v>
      </c>
      <c r="G10" s="443" t="s">
        <v>278</v>
      </c>
      <c r="H10" s="443" t="s">
        <v>279</v>
      </c>
    </row>
    <row r="11" spans="1:8" s="164" customFormat="1" ht="15" customHeight="1">
      <c r="B11" s="165" t="s">
        <v>30</v>
      </c>
      <c r="C11" s="1222" t="s">
        <v>304</v>
      </c>
      <c r="D11" s="1223"/>
      <c r="E11" s="1223"/>
      <c r="F11" s="1223"/>
      <c r="G11" s="1223"/>
      <c r="H11" s="1224"/>
    </row>
    <row r="12" spans="1:8" s="164" customFormat="1" ht="15" customHeight="1">
      <c r="B12" s="165"/>
      <c r="C12" s="166" t="s">
        <v>725</v>
      </c>
      <c r="D12" s="445">
        <v>1</v>
      </c>
      <c r="E12" s="445"/>
      <c r="F12" s="445"/>
      <c r="G12" s="445">
        <f>+D12+E12+F12</f>
        <v>1</v>
      </c>
      <c r="H12" s="335"/>
    </row>
    <row r="13" spans="1:8" s="164" customFormat="1" ht="15" customHeight="1">
      <c r="B13" s="165"/>
      <c r="C13" s="168" t="s">
        <v>726</v>
      </c>
      <c r="D13" s="405">
        <v>1</v>
      </c>
      <c r="E13" s="405"/>
      <c r="F13" s="405"/>
      <c r="G13" s="445">
        <f t="shared" ref="G13:G21" si="0">+D13+E13+F13</f>
        <v>1</v>
      </c>
      <c r="H13" s="335"/>
    </row>
    <row r="14" spans="1:8" s="164" customFormat="1" ht="15" customHeight="1">
      <c r="B14" s="165"/>
      <c r="C14" s="168" t="s">
        <v>727</v>
      </c>
      <c r="D14" s="405">
        <v>1</v>
      </c>
      <c r="E14" s="405"/>
      <c r="F14" s="405"/>
      <c r="G14" s="445">
        <f t="shared" si="0"/>
        <v>1</v>
      </c>
      <c r="H14" s="335"/>
    </row>
    <row r="15" spans="1:8" s="164" customFormat="1" ht="15" customHeight="1">
      <c r="B15" s="165"/>
      <c r="C15" s="168" t="s">
        <v>728</v>
      </c>
      <c r="D15" s="405">
        <v>1</v>
      </c>
      <c r="E15" s="405"/>
      <c r="F15" s="405"/>
      <c r="G15" s="445">
        <f t="shared" si="0"/>
        <v>1</v>
      </c>
      <c r="H15" s="335"/>
    </row>
    <row r="16" spans="1:8" s="164" customFormat="1" ht="15" customHeight="1">
      <c r="B16" s="165"/>
      <c r="C16" s="168" t="s">
        <v>729</v>
      </c>
      <c r="D16" s="405">
        <v>1</v>
      </c>
      <c r="E16" s="405"/>
      <c r="F16" s="405"/>
      <c r="G16" s="445">
        <f t="shared" si="0"/>
        <v>1</v>
      </c>
      <c r="H16" s="335"/>
    </row>
    <row r="17" spans="1:8" s="167" customFormat="1">
      <c r="B17" s="166"/>
      <c r="C17" s="168" t="s">
        <v>730</v>
      </c>
      <c r="D17" s="405">
        <v>1</v>
      </c>
      <c r="E17" s="405"/>
      <c r="F17" s="405"/>
      <c r="G17" s="445">
        <f t="shared" si="0"/>
        <v>1</v>
      </c>
      <c r="H17" s="166"/>
    </row>
    <row r="18" spans="1:8" ht="14.25">
      <c r="A18" s="160"/>
      <c r="B18" s="115"/>
      <c r="C18" s="168" t="s">
        <v>731</v>
      </c>
      <c r="D18" s="405"/>
      <c r="E18" s="405">
        <v>30</v>
      </c>
      <c r="F18" s="405"/>
      <c r="G18" s="445">
        <f>+D18+E18+F18</f>
        <v>30</v>
      </c>
      <c r="H18" s="115"/>
    </row>
    <row r="19" spans="1:8">
      <c r="B19" s="159"/>
      <c r="C19" s="168" t="s">
        <v>732</v>
      </c>
      <c r="D19" s="405"/>
      <c r="E19" s="405">
        <v>30</v>
      </c>
      <c r="F19" s="405"/>
      <c r="G19" s="445">
        <f t="shared" si="0"/>
        <v>30</v>
      </c>
      <c r="H19" s="115"/>
    </row>
    <row r="20" spans="1:8" s="111" customFormat="1">
      <c r="B20" s="115"/>
      <c r="C20" s="168" t="s">
        <v>733</v>
      </c>
      <c r="D20" s="405"/>
      <c r="E20" s="405"/>
      <c r="F20" s="405">
        <v>314</v>
      </c>
      <c r="G20" s="445">
        <f t="shared" si="0"/>
        <v>314</v>
      </c>
      <c r="H20" s="113"/>
    </row>
    <row r="21" spans="1:8" s="111" customFormat="1">
      <c r="B21" s="115"/>
      <c r="C21" s="168" t="s">
        <v>734</v>
      </c>
      <c r="D21" s="405"/>
      <c r="E21" s="405"/>
      <c r="F21" s="405">
        <v>314</v>
      </c>
      <c r="G21" s="445">
        <f t="shared" si="0"/>
        <v>314</v>
      </c>
      <c r="H21" s="113"/>
    </row>
    <row r="22" spans="1:8" s="111" customFormat="1">
      <c r="B22" s="444"/>
      <c r="C22" s="446" t="s">
        <v>703</v>
      </c>
      <c r="D22" s="431">
        <f>SUM(D12:D21)</f>
        <v>6</v>
      </c>
      <c r="E22" s="431">
        <f>SUM(E12:E21)</f>
        <v>60</v>
      </c>
      <c r="F22" s="431">
        <f>SUM(F12:F21)</f>
        <v>628</v>
      </c>
      <c r="G22" s="431">
        <f>SUM(G12:G21)</f>
        <v>694</v>
      </c>
      <c r="H22" s="447"/>
    </row>
    <row r="23" spans="1:8" s="111" customFormat="1" ht="16.5" customHeight="1">
      <c r="B23" s="165" t="s">
        <v>34</v>
      </c>
      <c r="C23" s="1222" t="s">
        <v>487</v>
      </c>
      <c r="D23" s="1223"/>
      <c r="E23" s="1223"/>
      <c r="F23" s="1223"/>
      <c r="G23" s="1223"/>
      <c r="H23" s="1224"/>
    </row>
    <row r="24" spans="1:8" s="111" customFormat="1">
      <c r="B24" s="165"/>
      <c r="C24" s="166" t="s">
        <v>735</v>
      </c>
      <c r="D24" s="730">
        <v>1</v>
      </c>
      <c r="E24" s="414"/>
      <c r="F24" s="414"/>
      <c r="G24" s="414">
        <f t="shared" ref="G24:G33" si="1">SUM(D24:F24)</f>
        <v>1</v>
      </c>
      <c r="H24" s="335"/>
    </row>
    <row r="25" spans="1:8" s="111" customFormat="1">
      <c r="B25" s="165"/>
      <c r="C25" s="168" t="s">
        <v>736</v>
      </c>
      <c r="D25" s="113">
        <v>1</v>
      </c>
      <c r="E25" s="113"/>
      <c r="F25" s="113"/>
      <c r="G25" s="113">
        <f t="shared" si="1"/>
        <v>1</v>
      </c>
      <c r="H25" s="335"/>
    </row>
    <row r="26" spans="1:8" s="111" customFormat="1">
      <c r="B26" s="165"/>
      <c r="C26" s="168" t="s">
        <v>737</v>
      </c>
      <c r="D26" s="113">
        <v>1</v>
      </c>
      <c r="E26" s="113"/>
      <c r="F26" s="113"/>
      <c r="G26" s="113">
        <f t="shared" si="1"/>
        <v>1</v>
      </c>
      <c r="H26" s="335"/>
    </row>
    <row r="27" spans="1:8" s="111" customFormat="1">
      <c r="B27" s="165"/>
      <c r="C27" s="168" t="s">
        <v>738</v>
      </c>
      <c r="D27" s="113">
        <v>1</v>
      </c>
      <c r="E27" s="113"/>
      <c r="F27" s="113"/>
      <c r="G27" s="113">
        <f t="shared" si="1"/>
        <v>1</v>
      </c>
      <c r="H27" s="335"/>
    </row>
    <row r="28" spans="1:8" s="111" customFormat="1">
      <c r="B28" s="165"/>
      <c r="C28" s="168" t="s">
        <v>739</v>
      </c>
      <c r="D28" s="113">
        <v>1</v>
      </c>
      <c r="E28" s="113"/>
      <c r="F28" s="113"/>
      <c r="G28" s="113">
        <f t="shared" si="1"/>
        <v>1</v>
      </c>
      <c r="H28" s="335"/>
    </row>
    <row r="29" spans="1:8" s="111" customFormat="1">
      <c r="A29" s="162" t="s">
        <v>294</v>
      </c>
      <c r="B29" s="161"/>
      <c r="C29" s="115" t="s">
        <v>740</v>
      </c>
      <c r="D29" s="113">
        <v>4</v>
      </c>
      <c r="E29" s="113"/>
      <c r="F29" s="113"/>
      <c r="G29" s="113">
        <f t="shared" si="1"/>
        <v>4</v>
      </c>
      <c r="H29" s="113"/>
    </row>
    <row r="30" spans="1:8">
      <c r="B30" s="115"/>
      <c r="C30" s="115" t="s">
        <v>741</v>
      </c>
      <c r="D30" s="113">
        <v>4</v>
      </c>
      <c r="E30" s="113"/>
      <c r="F30" s="113"/>
      <c r="G30" s="113">
        <f t="shared" si="1"/>
        <v>4</v>
      </c>
      <c r="H30" s="115"/>
    </row>
    <row r="31" spans="1:8">
      <c r="B31" s="115"/>
      <c r="C31" s="115" t="s">
        <v>742</v>
      </c>
      <c r="D31" s="113"/>
      <c r="E31" s="113">
        <v>30</v>
      </c>
      <c r="F31" s="113"/>
      <c r="G31" s="113">
        <f t="shared" si="1"/>
        <v>30</v>
      </c>
      <c r="H31" s="115"/>
    </row>
    <row r="32" spans="1:8">
      <c r="B32" s="115"/>
      <c r="C32" s="115" t="s">
        <v>743</v>
      </c>
      <c r="D32" s="113"/>
      <c r="E32" s="113">
        <v>30</v>
      </c>
      <c r="F32" s="113">
        <v>314</v>
      </c>
      <c r="G32" s="113">
        <f t="shared" si="1"/>
        <v>344</v>
      </c>
      <c r="H32" s="115"/>
    </row>
    <row r="33" spans="2:8">
      <c r="B33" s="444"/>
      <c r="C33" s="444" t="s">
        <v>703</v>
      </c>
      <c r="D33" s="444">
        <f>SUM(D24:D32)</f>
        <v>13</v>
      </c>
      <c r="E33" s="444">
        <f>SUM(E24:E32)</f>
        <v>60</v>
      </c>
      <c r="F33" s="444">
        <f>SUM(F24:F32)</f>
        <v>314</v>
      </c>
      <c r="G33" s="444">
        <f t="shared" si="1"/>
        <v>387</v>
      </c>
      <c r="H33" s="444"/>
    </row>
    <row r="34" spans="2:8">
      <c r="B34" s="156"/>
      <c r="C34" s="156"/>
      <c r="D34" s="156"/>
      <c r="E34" s="156"/>
      <c r="F34" s="156"/>
      <c r="G34" s="156"/>
      <c r="H34" s="156"/>
    </row>
    <row r="35" spans="2:8">
      <c r="B35" s="156"/>
      <c r="C35" s="156"/>
      <c r="D35" s="156"/>
      <c r="E35" s="156"/>
      <c r="F35" s="156"/>
      <c r="G35" s="156"/>
      <c r="H35" s="156"/>
    </row>
    <row r="36" spans="2:8">
      <c r="B36" s="156"/>
      <c r="C36" s="156"/>
      <c r="D36" s="156"/>
      <c r="E36" s="156"/>
      <c r="F36" s="156"/>
      <c r="G36" s="156"/>
      <c r="H36" s="156"/>
    </row>
    <row r="37" spans="2:8">
      <c r="B37" s="156"/>
      <c r="C37" s="156"/>
      <c r="D37" s="156"/>
      <c r="E37" s="156"/>
      <c r="F37" s="156"/>
      <c r="G37" s="156"/>
      <c r="H37" s="156"/>
    </row>
    <row r="38" spans="2:8" ht="12.75" customHeight="1">
      <c r="E38" s="1226" t="s">
        <v>12</v>
      </c>
      <c r="F38" s="1226"/>
      <c r="G38" s="1226"/>
      <c r="H38" s="1226"/>
    </row>
    <row r="39" spans="2:8" ht="12.75" customHeight="1">
      <c r="E39" s="1116" t="s">
        <v>13</v>
      </c>
      <c r="F39" s="1116"/>
      <c r="G39" s="1116"/>
      <c r="H39" s="1116"/>
    </row>
    <row r="40" spans="2:8" ht="12.75" customHeight="1">
      <c r="E40" s="1116" t="s">
        <v>85</v>
      </c>
      <c r="F40" s="1116"/>
      <c r="G40" s="1116"/>
      <c r="H40" s="1116"/>
    </row>
    <row r="41" spans="2:8">
      <c r="B41" s="148" t="s">
        <v>11</v>
      </c>
    </row>
  </sheetData>
  <mergeCells count="12">
    <mergeCell ref="A2:H2"/>
    <mergeCell ref="A3:H3"/>
    <mergeCell ref="A4:H4"/>
    <mergeCell ref="E38:H38"/>
    <mergeCell ref="E39:H39"/>
    <mergeCell ref="E40:H40"/>
    <mergeCell ref="B8:B9"/>
    <mergeCell ref="C8:C9"/>
    <mergeCell ref="D8:G8"/>
    <mergeCell ref="H8:H9"/>
    <mergeCell ref="C11:H11"/>
    <mergeCell ref="C23:H23"/>
  </mergeCells>
  <printOptions horizontalCentered="1"/>
  <pageMargins left="0.70866141732283472" right="0.70866141732283472" top="0.23622047244094491" bottom="0" header="0.31496062992125984" footer="0.31496062992125984"/>
  <pageSetup paperSize="9" orientation="landscape" r:id="rId1"/>
  <drawing r:id="rId2"/>
</worksheet>
</file>

<file path=xl/worksheets/sheet33.xml><?xml version="1.0" encoding="utf-8"?>
<worksheet xmlns="http://schemas.openxmlformats.org/spreadsheetml/2006/main" xmlns:r="http://schemas.openxmlformats.org/officeDocument/2006/relationships">
  <sheetPr>
    <tabColor rgb="FF00B050"/>
    <pageSetUpPr fitToPage="1"/>
  </sheetPr>
  <dimension ref="C1:K49"/>
  <sheetViews>
    <sheetView topLeftCell="C1" zoomScaleSheetLayoutView="80" workbookViewId="0">
      <selection activeCell="G7" sqref="G7:G10"/>
    </sheetView>
  </sheetViews>
  <sheetFormatPr defaultColWidth="9.140625" defaultRowHeight="12.75"/>
  <cols>
    <col min="1" max="2" width="9.140625" style="148"/>
    <col min="3" max="3" width="5.28515625" style="148" customWidth="1"/>
    <col min="4" max="4" width="17.7109375" style="148" customWidth="1"/>
    <col min="5" max="5" width="30.85546875" style="148" customWidth="1"/>
    <col min="6" max="6" width="23.42578125" style="148" customWidth="1"/>
    <col min="7" max="7" width="24" style="148" customWidth="1"/>
    <col min="8" max="8" width="22.42578125" style="148" customWidth="1"/>
    <col min="9" max="9" width="26.42578125" style="148" customWidth="1"/>
    <col min="10" max="10" width="16.42578125" style="909" customWidth="1"/>
    <col min="11" max="16384" width="9.140625" style="148"/>
  </cols>
  <sheetData>
    <row r="1" spans="3:10">
      <c r="C1" s="148" t="s">
        <v>10</v>
      </c>
      <c r="I1" s="612" t="s">
        <v>812</v>
      </c>
    </row>
    <row r="2" spans="3:10" s="152" customFormat="1" ht="15.75">
      <c r="C2" s="1155" t="s">
        <v>0</v>
      </c>
      <c r="D2" s="1155"/>
      <c r="E2" s="1155"/>
      <c r="F2" s="1155"/>
      <c r="G2" s="1155"/>
      <c r="H2" s="1155"/>
      <c r="I2" s="1155"/>
      <c r="J2" s="910"/>
    </row>
    <row r="3" spans="3:10" s="152" customFormat="1" ht="20.25" customHeight="1">
      <c r="C3" s="1156" t="s">
        <v>899</v>
      </c>
      <c r="D3" s="1156"/>
      <c r="E3" s="1156"/>
      <c r="F3" s="1156"/>
      <c r="G3" s="1156"/>
      <c r="H3" s="1156"/>
      <c r="I3" s="1156"/>
      <c r="J3" s="910"/>
    </row>
    <row r="4" spans="3:10" s="152" customFormat="1" ht="15.75">
      <c r="C4" s="1162" t="s">
        <v>813</v>
      </c>
      <c r="D4" s="1162"/>
      <c r="E4" s="1162"/>
      <c r="F4" s="1162"/>
      <c r="G4" s="1162"/>
      <c r="H4" s="1162"/>
      <c r="I4" s="1162"/>
      <c r="J4" s="910"/>
    </row>
    <row r="6" spans="3:10">
      <c r="C6" s="153" t="s">
        <v>722</v>
      </c>
      <c r="D6" s="153"/>
      <c r="E6" s="155"/>
      <c r="F6" s="155"/>
      <c r="G6" s="155"/>
      <c r="H6" s="155"/>
      <c r="I6" s="155" t="s">
        <v>913</v>
      </c>
    </row>
    <row r="7" spans="3:10" customFormat="1" ht="15" customHeight="1">
      <c r="C7" s="1202" t="s">
        <v>72</v>
      </c>
      <c r="D7" s="1202" t="s">
        <v>38</v>
      </c>
      <c r="E7" s="1202" t="s">
        <v>814</v>
      </c>
      <c r="F7" s="1202" t="s">
        <v>815</v>
      </c>
      <c r="G7" s="1202" t="s">
        <v>816</v>
      </c>
      <c r="H7" s="1202" t="s">
        <v>817</v>
      </c>
      <c r="I7" s="1202" t="s">
        <v>1036</v>
      </c>
      <c r="J7" s="1202" t="s">
        <v>897</v>
      </c>
    </row>
    <row r="8" spans="3:10" customFormat="1" ht="12.75" customHeight="1">
      <c r="C8" s="1202"/>
      <c r="D8" s="1202"/>
      <c r="E8" s="1202"/>
      <c r="F8" s="1202"/>
      <c r="G8" s="1202"/>
      <c r="H8" s="1202"/>
      <c r="I8" s="1202"/>
      <c r="J8" s="1202"/>
    </row>
    <row r="9" spans="3:10" customFormat="1" ht="20.25" customHeight="1">
      <c r="C9" s="1202"/>
      <c r="D9" s="1202"/>
      <c r="E9" s="1202"/>
      <c r="F9" s="1202"/>
      <c r="G9" s="1202"/>
      <c r="H9" s="1202"/>
      <c r="I9" s="1202"/>
      <c r="J9" s="1202"/>
    </row>
    <row r="10" spans="3:10" customFormat="1" ht="12" customHeight="1">
      <c r="C10" s="1202"/>
      <c r="D10" s="1202"/>
      <c r="E10" s="1202"/>
      <c r="F10" s="1202"/>
      <c r="G10" s="1202"/>
      <c r="H10" s="1202"/>
      <c r="I10" s="1202"/>
      <c r="J10" s="1202"/>
    </row>
    <row r="11" spans="3:10" customFormat="1" ht="15">
      <c r="C11" s="554">
        <v>1</v>
      </c>
      <c r="D11" s="554">
        <v>2</v>
      </c>
      <c r="E11" s="555">
        <v>3</v>
      </c>
      <c r="F11" s="554">
        <v>4</v>
      </c>
      <c r="G11" s="555">
        <v>5</v>
      </c>
      <c r="H11" s="554">
        <v>6</v>
      </c>
      <c r="I11" s="555">
        <v>7</v>
      </c>
      <c r="J11" s="349">
        <v>8</v>
      </c>
    </row>
    <row r="12" spans="3:10" customFormat="1" ht="15">
      <c r="C12" s="609">
        <v>1</v>
      </c>
      <c r="D12" s="225" t="s">
        <v>673</v>
      </c>
      <c r="E12" s="681">
        <v>1586</v>
      </c>
      <c r="F12" s="682">
        <v>957</v>
      </c>
      <c r="G12" s="681">
        <v>290</v>
      </c>
      <c r="H12" s="682">
        <v>181</v>
      </c>
      <c r="I12" s="681">
        <v>343</v>
      </c>
      <c r="J12" s="229"/>
    </row>
    <row r="13" spans="3:10" customFormat="1" ht="15">
      <c r="C13" s="609">
        <v>2</v>
      </c>
      <c r="D13" s="225" t="s">
        <v>674</v>
      </c>
      <c r="E13" s="681">
        <v>2764</v>
      </c>
      <c r="F13" s="682">
        <v>2036</v>
      </c>
      <c r="G13" s="681">
        <v>313</v>
      </c>
      <c r="H13" s="682">
        <v>0</v>
      </c>
      <c r="I13" s="681">
        <v>1723</v>
      </c>
      <c r="J13" s="229"/>
    </row>
    <row r="14" spans="3:10" customFormat="1" ht="15">
      <c r="C14" s="609">
        <v>3</v>
      </c>
      <c r="D14" s="225" t="s">
        <v>675</v>
      </c>
      <c r="E14" s="681">
        <v>1694</v>
      </c>
      <c r="F14" s="682">
        <v>911</v>
      </c>
      <c r="G14" s="681">
        <v>300</v>
      </c>
      <c r="H14" s="682">
        <v>45</v>
      </c>
      <c r="I14" s="681">
        <v>547</v>
      </c>
      <c r="J14" s="229"/>
    </row>
    <row r="15" spans="3:10" customFormat="1" ht="15">
      <c r="C15" s="609">
        <v>4</v>
      </c>
      <c r="D15" s="225" t="s">
        <v>676</v>
      </c>
      <c r="E15" s="681">
        <v>1837</v>
      </c>
      <c r="F15" s="682">
        <v>533</v>
      </c>
      <c r="G15" s="681">
        <v>322</v>
      </c>
      <c r="H15" s="682">
        <v>0</v>
      </c>
      <c r="I15" s="681">
        <v>138</v>
      </c>
      <c r="J15" s="229"/>
    </row>
    <row r="16" spans="3:10" customFormat="1" ht="15">
      <c r="C16" s="609">
        <v>5</v>
      </c>
      <c r="D16" s="225" t="s">
        <v>677</v>
      </c>
      <c r="E16" s="681">
        <v>2203</v>
      </c>
      <c r="F16" s="682">
        <v>725</v>
      </c>
      <c r="G16" s="681">
        <v>311</v>
      </c>
      <c r="H16" s="682">
        <v>122</v>
      </c>
      <c r="I16" s="681">
        <v>425</v>
      </c>
      <c r="J16" s="229"/>
    </row>
    <row r="17" spans="3:10" customFormat="1" ht="15">
      <c r="C17" s="609">
        <v>6</v>
      </c>
      <c r="D17" s="225" t="s">
        <v>678</v>
      </c>
      <c r="E17" s="681">
        <v>800</v>
      </c>
      <c r="F17" s="682">
        <v>100</v>
      </c>
      <c r="G17" s="681">
        <v>5</v>
      </c>
      <c r="H17" s="682">
        <v>0</v>
      </c>
      <c r="I17" s="681">
        <v>100</v>
      </c>
      <c r="J17" s="229"/>
    </row>
    <row r="18" spans="3:10" customFormat="1" ht="15">
      <c r="C18" s="609">
        <v>7</v>
      </c>
      <c r="D18" s="225" t="s">
        <v>679</v>
      </c>
      <c r="E18" s="681">
        <v>2262</v>
      </c>
      <c r="F18" s="682">
        <v>555</v>
      </c>
      <c r="G18" s="681">
        <v>325</v>
      </c>
      <c r="H18" s="682">
        <v>175</v>
      </c>
      <c r="I18" s="681">
        <v>378</v>
      </c>
      <c r="J18" s="229"/>
    </row>
    <row r="19" spans="3:10" customFormat="1" ht="15">
      <c r="C19" s="609">
        <v>8</v>
      </c>
      <c r="D19" s="225" t="s">
        <v>680</v>
      </c>
      <c r="E19" s="681">
        <v>583</v>
      </c>
      <c r="F19" s="682">
        <v>12</v>
      </c>
      <c r="G19" s="681">
        <v>14</v>
      </c>
      <c r="H19" s="682">
        <v>10</v>
      </c>
      <c r="I19" s="681">
        <v>5</v>
      </c>
      <c r="J19" s="229"/>
    </row>
    <row r="20" spans="3:10" customFormat="1" ht="15">
      <c r="C20" s="609">
        <v>9</v>
      </c>
      <c r="D20" s="225" t="s">
        <v>681</v>
      </c>
      <c r="E20" s="681">
        <v>1512</v>
      </c>
      <c r="F20" s="682">
        <v>350</v>
      </c>
      <c r="G20" s="681">
        <v>1510</v>
      </c>
      <c r="H20" s="682">
        <v>0</v>
      </c>
      <c r="I20" s="681">
        <v>350</v>
      </c>
      <c r="J20" s="229"/>
    </row>
    <row r="21" spans="3:10" customFormat="1" ht="15">
      <c r="C21" s="609">
        <v>10</v>
      </c>
      <c r="D21" s="225" t="s">
        <v>682</v>
      </c>
      <c r="E21" s="681">
        <v>1209</v>
      </c>
      <c r="F21" s="682">
        <v>0</v>
      </c>
      <c r="G21" s="681">
        <v>281</v>
      </c>
      <c r="H21" s="682">
        <v>281</v>
      </c>
      <c r="I21" s="681">
        <v>566</v>
      </c>
      <c r="J21" s="229"/>
    </row>
    <row r="22" spans="3:10" customFormat="1" ht="15">
      <c r="C22" s="609">
        <v>11</v>
      </c>
      <c r="D22" s="225" t="s">
        <v>683</v>
      </c>
      <c r="E22" s="681">
        <v>3447</v>
      </c>
      <c r="F22" s="682">
        <v>937</v>
      </c>
      <c r="G22" s="681">
        <v>316</v>
      </c>
      <c r="H22" s="682">
        <v>66</v>
      </c>
      <c r="I22" s="681">
        <v>504</v>
      </c>
      <c r="J22" s="229"/>
    </row>
    <row r="23" spans="3:10" customFormat="1" ht="15">
      <c r="C23" s="609">
        <v>12</v>
      </c>
      <c r="D23" s="225" t="s">
        <v>684</v>
      </c>
      <c r="E23" s="681">
        <v>1389</v>
      </c>
      <c r="F23" s="682">
        <v>806</v>
      </c>
      <c r="G23" s="681">
        <v>51</v>
      </c>
      <c r="H23" s="682">
        <v>0</v>
      </c>
      <c r="I23" s="681">
        <v>689</v>
      </c>
      <c r="J23" s="229"/>
    </row>
    <row r="24" spans="3:10" customFormat="1" ht="15">
      <c r="C24" s="609">
        <v>13</v>
      </c>
      <c r="D24" s="225" t="s">
        <v>685</v>
      </c>
      <c r="E24" s="681">
        <v>2345</v>
      </c>
      <c r="F24" s="682">
        <v>1543</v>
      </c>
      <c r="G24" s="681">
        <v>489</v>
      </c>
      <c r="H24" s="682">
        <v>195</v>
      </c>
      <c r="I24" s="681">
        <v>859</v>
      </c>
      <c r="J24" s="229"/>
    </row>
    <row r="25" spans="3:10" customFormat="1" ht="15">
      <c r="C25" s="609">
        <v>14</v>
      </c>
      <c r="D25" s="225" t="s">
        <v>686</v>
      </c>
      <c r="E25" s="681">
        <v>668</v>
      </c>
      <c r="F25" s="682">
        <v>254</v>
      </c>
      <c r="G25" s="681">
        <v>156</v>
      </c>
      <c r="H25" s="682">
        <v>0</v>
      </c>
      <c r="I25" s="681">
        <v>101</v>
      </c>
      <c r="J25" s="229"/>
    </row>
    <row r="26" spans="3:10" customFormat="1" ht="15">
      <c r="C26" s="609">
        <v>15</v>
      </c>
      <c r="D26" s="225" t="s">
        <v>687</v>
      </c>
      <c r="E26" s="681">
        <v>2316</v>
      </c>
      <c r="F26" s="682">
        <v>1288</v>
      </c>
      <c r="G26" s="681">
        <v>369</v>
      </c>
      <c r="H26" s="682">
        <v>192</v>
      </c>
      <c r="I26" s="681">
        <v>143</v>
      </c>
      <c r="J26" s="229"/>
    </row>
    <row r="27" spans="3:10" customFormat="1" ht="15">
      <c r="C27" s="609">
        <v>16</v>
      </c>
      <c r="D27" s="227" t="s">
        <v>688</v>
      </c>
      <c r="E27" s="681">
        <v>1863</v>
      </c>
      <c r="F27" s="682">
        <v>807</v>
      </c>
      <c r="G27" s="681">
        <v>323</v>
      </c>
      <c r="H27" s="682">
        <v>253</v>
      </c>
      <c r="I27" s="681">
        <v>794</v>
      </c>
      <c r="J27" s="229"/>
    </row>
    <row r="28" spans="3:10" customFormat="1" ht="15">
      <c r="C28" s="609">
        <v>17</v>
      </c>
      <c r="D28" s="227" t="s">
        <v>689</v>
      </c>
      <c r="E28" s="681">
        <v>1932</v>
      </c>
      <c r="F28" s="682">
        <v>152</v>
      </c>
      <c r="G28" s="681">
        <v>518</v>
      </c>
      <c r="H28" s="682">
        <v>75</v>
      </c>
      <c r="I28" s="681">
        <v>228</v>
      </c>
      <c r="J28" s="229"/>
    </row>
    <row r="29" spans="3:10" customFormat="1" ht="15">
      <c r="C29" s="609">
        <v>18</v>
      </c>
      <c r="D29" s="227" t="s">
        <v>690</v>
      </c>
      <c r="E29" s="681">
        <v>2734</v>
      </c>
      <c r="F29" s="682">
        <v>433</v>
      </c>
      <c r="G29" s="681">
        <v>350</v>
      </c>
      <c r="H29" s="682">
        <v>259</v>
      </c>
      <c r="I29" s="681">
        <v>357</v>
      </c>
      <c r="J29" s="229"/>
    </row>
    <row r="30" spans="3:10" customFormat="1" ht="15">
      <c r="C30" s="609">
        <v>19</v>
      </c>
      <c r="D30" s="227" t="s">
        <v>691</v>
      </c>
      <c r="E30" s="681">
        <v>1413</v>
      </c>
      <c r="F30" s="682">
        <v>49</v>
      </c>
      <c r="G30" s="681">
        <v>49</v>
      </c>
      <c r="H30" s="682">
        <v>37</v>
      </c>
      <c r="I30" s="681">
        <v>55</v>
      </c>
      <c r="J30" s="229"/>
    </row>
    <row r="31" spans="3:10" customFormat="1" ht="15">
      <c r="C31" s="609">
        <v>20</v>
      </c>
      <c r="D31" s="227" t="s">
        <v>692</v>
      </c>
      <c r="E31" s="681">
        <v>2551</v>
      </c>
      <c r="F31" s="682">
        <v>1789</v>
      </c>
      <c r="G31" s="681">
        <v>357</v>
      </c>
      <c r="H31" s="682">
        <v>0</v>
      </c>
      <c r="I31" s="681">
        <v>1789</v>
      </c>
      <c r="J31" s="229"/>
    </row>
    <row r="32" spans="3:10" customFormat="1" ht="15">
      <c r="C32" s="609">
        <v>21</v>
      </c>
      <c r="D32" s="227" t="s">
        <v>693</v>
      </c>
      <c r="E32" s="681">
        <v>1336</v>
      </c>
      <c r="F32" s="682">
        <v>1196</v>
      </c>
      <c r="G32" s="681">
        <v>459</v>
      </c>
      <c r="H32" s="682">
        <v>0</v>
      </c>
      <c r="I32" s="681">
        <v>918</v>
      </c>
      <c r="J32" s="229"/>
    </row>
    <row r="33" spans="3:11" customFormat="1">
      <c r="C33" s="609">
        <v>22</v>
      </c>
      <c r="D33" s="227" t="s">
        <v>694</v>
      </c>
      <c r="E33" s="681">
        <v>4270</v>
      </c>
      <c r="F33" s="311">
        <v>893</v>
      </c>
      <c r="G33" s="311">
        <v>2010</v>
      </c>
      <c r="H33" s="311">
        <v>1257</v>
      </c>
      <c r="I33" s="311">
        <v>206</v>
      </c>
      <c r="J33" s="229"/>
    </row>
    <row r="34" spans="3:11" customFormat="1" ht="15">
      <c r="C34" s="609">
        <v>23</v>
      </c>
      <c r="D34" s="227" t="s">
        <v>695</v>
      </c>
      <c r="E34" s="681">
        <v>1928</v>
      </c>
      <c r="F34" s="682">
        <v>971</v>
      </c>
      <c r="G34" s="681">
        <v>49</v>
      </c>
      <c r="H34" s="682">
        <v>476</v>
      </c>
      <c r="I34" s="681">
        <v>495</v>
      </c>
      <c r="J34" s="229"/>
    </row>
    <row r="35" spans="3:11" customFormat="1" ht="15">
      <c r="C35" s="609">
        <v>24</v>
      </c>
      <c r="D35" s="227" t="s">
        <v>696</v>
      </c>
      <c r="E35" s="681">
        <v>1152</v>
      </c>
      <c r="F35" s="682">
        <v>230</v>
      </c>
      <c r="G35" s="681">
        <v>174</v>
      </c>
      <c r="H35" s="682">
        <v>56</v>
      </c>
      <c r="I35" s="681">
        <v>217</v>
      </c>
      <c r="J35" s="229"/>
    </row>
    <row r="36" spans="3:11" customFormat="1" ht="15">
      <c r="C36" s="609">
        <v>25</v>
      </c>
      <c r="D36" s="227" t="s">
        <v>697</v>
      </c>
      <c r="E36" s="681">
        <v>1006</v>
      </c>
      <c r="F36" s="682">
        <v>879</v>
      </c>
      <c r="G36" s="681">
        <v>486</v>
      </c>
      <c r="H36" s="682">
        <v>187</v>
      </c>
      <c r="I36" s="681">
        <v>125</v>
      </c>
      <c r="J36" s="229"/>
    </row>
    <row r="37" spans="3:11" customFormat="1" ht="15">
      <c r="C37" s="609">
        <v>26</v>
      </c>
      <c r="D37" s="227" t="s">
        <v>698</v>
      </c>
      <c r="E37" s="681">
        <v>2100</v>
      </c>
      <c r="F37" s="682">
        <v>507</v>
      </c>
      <c r="G37" s="681">
        <v>219</v>
      </c>
      <c r="H37" s="682">
        <v>116</v>
      </c>
      <c r="I37" s="681">
        <v>215</v>
      </c>
      <c r="J37" s="229"/>
    </row>
    <row r="38" spans="3:11" customFormat="1" ht="15">
      <c r="C38" s="609">
        <v>27</v>
      </c>
      <c r="D38" s="227" t="s">
        <v>699</v>
      </c>
      <c r="E38" s="681">
        <v>1896</v>
      </c>
      <c r="F38" s="682">
        <v>495</v>
      </c>
      <c r="G38" s="681">
        <v>59</v>
      </c>
      <c r="H38" s="682">
        <v>80</v>
      </c>
      <c r="I38" s="681">
        <v>100</v>
      </c>
      <c r="J38" s="229"/>
    </row>
    <row r="39" spans="3:11" customFormat="1" ht="15">
      <c r="C39" s="609">
        <v>28</v>
      </c>
      <c r="D39" s="227" t="s">
        <v>700</v>
      </c>
      <c r="E39" s="681">
        <v>1356</v>
      </c>
      <c r="F39" s="682">
        <v>1014</v>
      </c>
      <c r="G39" s="681">
        <v>537</v>
      </c>
      <c r="H39" s="682">
        <v>169</v>
      </c>
      <c r="I39" s="681">
        <v>308</v>
      </c>
      <c r="J39" s="229"/>
    </row>
    <row r="40" spans="3:11" customFormat="1" ht="15">
      <c r="C40" s="609">
        <v>29</v>
      </c>
      <c r="D40" s="227" t="s">
        <v>701</v>
      </c>
      <c r="E40" s="681">
        <v>866</v>
      </c>
      <c r="F40" s="682">
        <v>560</v>
      </c>
      <c r="G40" s="681">
        <v>109</v>
      </c>
      <c r="H40" s="682">
        <v>0</v>
      </c>
      <c r="I40" s="681">
        <v>482</v>
      </c>
      <c r="J40" s="229"/>
    </row>
    <row r="41" spans="3:11" customFormat="1" ht="15">
      <c r="C41" s="609">
        <v>30</v>
      </c>
      <c r="D41" s="227" t="s">
        <v>702</v>
      </c>
      <c r="E41" s="681">
        <v>2507</v>
      </c>
      <c r="F41" s="682">
        <v>428</v>
      </c>
      <c r="G41" s="681">
        <v>366</v>
      </c>
      <c r="H41" s="682">
        <v>321</v>
      </c>
      <c r="I41" s="681">
        <v>567</v>
      </c>
      <c r="J41" s="229"/>
    </row>
    <row r="42" spans="3:11" customFormat="1">
      <c r="C42" s="417"/>
      <c r="D42" s="394" t="s">
        <v>703</v>
      </c>
      <c r="E42" s="369">
        <f t="shared" ref="E42:I42" si="0">SUM(E12:E41)</f>
        <v>55525</v>
      </c>
      <c r="F42" s="369">
        <f t="shared" si="0"/>
        <v>21410</v>
      </c>
      <c r="G42" s="369">
        <f t="shared" si="0"/>
        <v>11117</v>
      </c>
      <c r="H42" s="369">
        <f t="shared" si="0"/>
        <v>4553</v>
      </c>
      <c r="I42" s="369">
        <f t="shared" si="0"/>
        <v>13727</v>
      </c>
      <c r="J42" s="229"/>
    </row>
    <row r="46" spans="3:11">
      <c r="H46" s="1227" t="s">
        <v>12</v>
      </c>
      <c r="I46" s="1227"/>
      <c r="J46" s="911"/>
      <c r="K46" s="765"/>
    </row>
    <row r="47" spans="3:11">
      <c r="H47" s="1227" t="s">
        <v>13</v>
      </c>
      <c r="I47" s="1227"/>
      <c r="J47" s="1227"/>
      <c r="K47" s="1227"/>
    </row>
    <row r="48" spans="3:11">
      <c r="H48" s="1227" t="s">
        <v>85</v>
      </c>
      <c r="I48" s="1227"/>
      <c r="J48" s="1227"/>
      <c r="K48" s="1227"/>
    </row>
    <row r="49" spans="8:11">
      <c r="H49" s="1228" t="s">
        <v>82</v>
      </c>
      <c r="I49" s="1228"/>
      <c r="J49" s="911"/>
      <c r="K49" s="765"/>
    </row>
  </sheetData>
  <mergeCells count="15">
    <mergeCell ref="H46:I46"/>
    <mergeCell ref="H47:K47"/>
    <mergeCell ref="H48:K48"/>
    <mergeCell ref="H49:I49"/>
    <mergeCell ref="C2:I2"/>
    <mergeCell ref="C3:I3"/>
    <mergeCell ref="C4:I4"/>
    <mergeCell ref="H7:H10"/>
    <mergeCell ref="I7:I10"/>
    <mergeCell ref="C7:C10"/>
    <mergeCell ref="D7:D10"/>
    <mergeCell ref="E7:E10"/>
    <mergeCell ref="F7:F10"/>
    <mergeCell ref="G7:G10"/>
    <mergeCell ref="J7:J10"/>
  </mergeCells>
  <printOptions horizontalCentered="1"/>
  <pageMargins left="0.70866141732283472" right="0.70866141732283472" top="0.23622047244094491" bottom="0" header="0.31496062992125984" footer="0.31496062992125984"/>
  <pageSetup paperSize="9" scale="68" orientation="landscape" r:id="rId1"/>
  <drawing r:id="rId2"/>
</worksheet>
</file>

<file path=xl/worksheets/sheet34.xml><?xml version="1.0" encoding="utf-8"?>
<worksheet xmlns="http://schemas.openxmlformats.org/spreadsheetml/2006/main" xmlns:r="http://schemas.openxmlformats.org/officeDocument/2006/relationships">
  <sheetPr>
    <tabColor rgb="FF00B050"/>
    <pageSetUpPr fitToPage="1"/>
  </sheetPr>
  <dimension ref="A1:M46"/>
  <sheetViews>
    <sheetView zoomScaleSheetLayoutView="100" workbookViewId="0">
      <selection activeCell="G7" sqref="G7"/>
    </sheetView>
  </sheetViews>
  <sheetFormatPr defaultRowHeight="12.75"/>
  <cols>
    <col min="1" max="1" width="4.7109375" customWidth="1"/>
    <col min="2" max="2" width="25" customWidth="1"/>
    <col min="3" max="3" width="19.5703125" customWidth="1"/>
    <col min="4" max="4" width="21" style="819" customWidth="1"/>
    <col min="5" max="5" width="15.7109375" customWidth="1"/>
    <col min="6" max="6" width="16.28515625" customWidth="1"/>
    <col min="7" max="7" width="22" customWidth="1"/>
    <col min="8" max="8" width="17.42578125" customWidth="1"/>
    <col min="257" max="257" width="8.28515625" customWidth="1"/>
    <col min="258" max="258" width="15.5703125" customWidth="1"/>
    <col min="259" max="259" width="14.7109375" customWidth="1"/>
    <col min="260" max="260" width="21" customWidth="1"/>
    <col min="261" max="261" width="15.7109375" customWidth="1"/>
    <col min="262" max="262" width="16.28515625" customWidth="1"/>
    <col min="263" max="263" width="22" customWidth="1"/>
    <col min="264" max="264" width="17.42578125" customWidth="1"/>
    <col min="513" max="513" width="8.28515625" customWidth="1"/>
    <col min="514" max="514" width="15.5703125" customWidth="1"/>
    <col min="515" max="515" width="14.7109375" customWidth="1"/>
    <col min="516" max="516" width="21" customWidth="1"/>
    <col min="517" max="517" width="15.7109375" customWidth="1"/>
    <col min="518" max="518" width="16.28515625" customWidth="1"/>
    <col min="519" max="519" width="22" customWidth="1"/>
    <col min="520" max="520" width="17.42578125" customWidth="1"/>
    <col min="769" max="769" width="8.28515625" customWidth="1"/>
    <col min="770" max="770" width="15.5703125" customWidth="1"/>
    <col min="771" max="771" width="14.7109375" customWidth="1"/>
    <col min="772" max="772" width="21" customWidth="1"/>
    <col min="773" max="773" width="15.7109375" customWidth="1"/>
    <col min="774" max="774" width="16.28515625" customWidth="1"/>
    <col min="775" max="775" width="22" customWidth="1"/>
    <col min="776" max="776" width="17.42578125" customWidth="1"/>
    <col min="1025" max="1025" width="8.28515625" customWidth="1"/>
    <col min="1026" max="1026" width="15.5703125" customWidth="1"/>
    <col min="1027" max="1027" width="14.7109375" customWidth="1"/>
    <col min="1028" max="1028" width="21" customWidth="1"/>
    <col min="1029" max="1029" width="15.7109375" customWidth="1"/>
    <col min="1030" max="1030" width="16.28515625" customWidth="1"/>
    <col min="1031" max="1031" width="22" customWidth="1"/>
    <col min="1032" max="1032" width="17.42578125" customWidth="1"/>
    <col min="1281" max="1281" width="8.28515625" customWidth="1"/>
    <col min="1282" max="1282" width="15.5703125" customWidth="1"/>
    <col min="1283" max="1283" width="14.7109375" customWidth="1"/>
    <col min="1284" max="1284" width="21" customWidth="1"/>
    <col min="1285" max="1285" width="15.7109375" customWidth="1"/>
    <col min="1286" max="1286" width="16.28515625" customWidth="1"/>
    <col min="1287" max="1287" width="22" customWidth="1"/>
    <col min="1288" max="1288" width="17.42578125" customWidth="1"/>
    <col min="1537" max="1537" width="8.28515625" customWidth="1"/>
    <col min="1538" max="1538" width="15.5703125" customWidth="1"/>
    <col min="1539" max="1539" width="14.7109375" customWidth="1"/>
    <col min="1540" max="1540" width="21" customWidth="1"/>
    <col min="1541" max="1541" width="15.7109375" customWidth="1"/>
    <col min="1542" max="1542" width="16.28515625" customWidth="1"/>
    <col min="1543" max="1543" width="22" customWidth="1"/>
    <col min="1544" max="1544" width="17.42578125" customWidth="1"/>
    <col min="1793" max="1793" width="8.28515625" customWidth="1"/>
    <col min="1794" max="1794" width="15.5703125" customWidth="1"/>
    <col min="1795" max="1795" width="14.7109375" customWidth="1"/>
    <col min="1796" max="1796" width="21" customWidth="1"/>
    <col min="1797" max="1797" width="15.7109375" customWidth="1"/>
    <col min="1798" max="1798" width="16.28515625" customWidth="1"/>
    <col min="1799" max="1799" width="22" customWidth="1"/>
    <col min="1800" max="1800" width="17.42578125" customWidth="1"/>
    <col min="2049" max="2049" width="8.28515625" customWidth="1"/>
    <col min="2050" max="2050" width="15.5703125" customWidth="1"/>
    <col min="2051" max="2051" width="14.7109375" customWidth="1"/>
    <col min="2052" max="2052" width="21" customWidth="1"/>
    <col min="2053" max="2053" width="15.7109375" customWidth="1"/>
    <col min="2054" max="2054" width="16.28515625" customWidth="1"/>
    <col min="2055" max="2055" width="22" customWidth="1"/>
    <col min="2056" max="2056" width="17.42578125" customWidth="1"/>
    <col min="2305" max="2305" width="8.28515625" customWidth="1"/>
    <col min="2306" max="2306" width="15.5703125" customWidth="1"/>
    <col min="2307" max="2307" width="14.7109375" customWidth="1"/>
    <col min="2308" max="2308" width="21" customWidth="1"/>
    <col min="2309" max="2309" width="15.7109375" customWidth="1"/>
    <col min="2310" max="2310" width="16.28515625" customWidth="1"/>
    <col min="2311" max="2311" width="22" customWidth="1"/>
    <col min="2312" max="2312" width="17.42578125" customWidth="1"/>
    <col min="2561" max="2561" width="8.28515625" customWidth="1"/>
    <col min="2562" max="2562" width="15.5703125" customWidth="1"/>
    <col min="2563" max="2563" width="14.7109375" customWidth="1"/>
    <col min="2564" max="2564" width="21" customWidth="1"/>
    <col min="2565" max="2565" width="15.7109375" customWidth="1"/>
    <col min="2566" max="2566" width="16.28515625" customWidth="1"/>
    <col min="2567" max="2567" width="22" customWidth="1"/>
    <col min="2568" max="2568" width="17.42578125" customWidth="1"/>
    <col min="2817" max="2817" width="8.28515625" customWidth="1"/>
    <col min="2818" max="2818" width="15.5703125" customWidth="1"/>
    <col min="2819" max="2819" width="14.7109375" customWidth="1"/>
    <col min="2820" max="2820" width="21" customWidth="1"/>
    <col min="2821" max="2821" width="15.7109375" customWidth="1"/>
    <col min="2822" max="2822" width="16.28515625" customWidth="1"/>
    <col min="2823" max="2823" width="22" customWidth="1"/>
    <col min="2824" max="2824" width="17.42578125" customWidth="1"/>
    <col min="3073" max="3073" width="8.28515625" customWidth="1"/>
    <col min="3074" max="3074" width="15.5703125" customWidth="1"/>
    <col min="3075" max="3075" width="14.7109375" customWidth="1"/>
    <col min="3076" max="3076" width="21" customWidth="1"/>
    <col min="3077" max="3077" width="15.7109375" customWidth="1"/>
    <col min="3078" max="3078" width="16.28515625" customWidth="1"/>
    <col min="3079" max="3079" width="22" customWidth="1"/>
    <col min="3080" max="3080" width="17.42578125" customWidth="1"/>
    <col min="3329" max="3329" width="8.28515625" customWidth="1"/>
    <col min="3330" max="3330" width="15.5703125" customWidth="1"/>
    <col min="3331" max="3331" width="14.7109375" customWidth="1"/>
    <col min="3332" max="3332" width="21" customWidth="1"/>
    <col min="3333" max="3333" width="15.7109375" customWidth="1"/>
    <col min="3334" max="3334" width="16.28515625" customWidth="1"/>
    <col min="3335" max="3335" width="22" customWidth="1"/>
    <col min="3336" max="3336" width="17.42578125" customWidth="1"/>
    <col min="3585" max="3585" width="8.28515625" customWidth="1"/>
    <col min="3586" max="3586" width="15.5703125" customWidth="1"/>
    <col min="3587" max="3587" width="14.7109375" customWidth="1"/>
    <col min="3588" max="3588" width="21" customWidth="1"/>
    <col min="3589" max="3589" width="15.7109375" customWidth="1"/>
    <col min="3590" max="3590" width="16.28515625" customWidth="1"/>
    <col min="3591" max="3591" width="22" customWidth="1"/>
    <col min="3592" max="3592" width="17.42578125" customWidth="1"/>
    <col min="3841" max="3841" width="8.28515625" customWidth="1"/>
    <col min="3842" max="3842" width="15.5703125" customWidth="1"/>
    <col min="3843" max="3843" width="14.7109375" customWidth="1"/>
    <col min="3844" max="3844" width="21" customWidth="1"/>
    <col min="3845" max="3845" width="15.7109375" customWidth="1"/>
    <col min="3846" max="3846" width="16.28515625" customWidth="1"/>
    <col min="3847" max="3847" width="22" customWidth="1"/>
    <col min="3848" max="3848" width="17.42578125" customWidth="1"/>
    <col min="4097" max="4097" width="8.28515625" customWidth="1"/>
    <col min="4098" max="4098" width="15.5703125" customWidth="1"/>
    <col min="4099" max="4099" width="14.7109375" customWidth="1"/>
    <col min="4100" max="4100" width="21" customWidth="1"/>
    <col min="4101" max="4101" width="15.7109375" customWidth="1"/>
    <col min="4102" max="4102" width="16.28515625" customWidth="1"/>
    <col min="4103" max="4103" width="22" customWidth="1"/>
    <col min="4104" max="4104" width="17.42578125" customWidth="1"/>
    <col min="4353" max="4353" width="8.28515625" customWidth="1"/>
    <col min="4354" max="4354" width="15.5703125" customWidth="1"/>
    <col min="4355" max="4355" width="14.7109375" customWidth="1"/>
    <col min="4356" max="4356" width="21" customWidth="1"/>
    <col min="4357" max="4357" width="15.7109375" customWidth="1"/>
    <col min="4358" max="4358" width="16.28515625" customWidth="1"/>
    <col min="4359" max="4359" width="22" customWidth="1"/>
    <col min="4360" max="4360" width="17.42578125" customWidth="1"/>
    <col min="4609" max="4609" width="8.28515625" customWidth="1"/>
    <col min="4610" max="4610" width="15.5703125" customWidth="1"/>
    <col min="4611" max="4611" width="14.7109375" customWidth="1"/>
    <col min="4612" max="4612" width="21" customWidth="1"/>
    <col min="4613" max="4613" width="15.7109375" customWidth="1"/>
    <col min="4614" max="4614" width="16.28515625" customWidth="1"/>
    <col min="4615" max="4615" width="22" customWidth="1"/>
    <col min="4616" max="4616" width="17.42578125" customWidth="1"/>
    <col min="4865" max="4865" width="8.28515625" customWidth="1"/>
    <col min="4866" max="4866" width="15.5703125" customWidth="1"/>
    <col min="4867" max="4867" width="14.7109375" customWidth="1"/>
    <col min="4868" max="4868" width="21" customWidth="1"/>
    <col min="4869" max="4869" width="15.7109375" customWidth="1"/>
    <col min="4870" max="4870" width="16.28515625" customWidth="1"/>
    <col min="4871" max="4871" width="22" customWidth="1"/>
    <col min="4872" max="4872" width="17.42578125" customWidth="1"/>
    <col min="5121" max="5121" width="8.28515625" customWidth="1"/>
    <col min="5122" max="5122" width="15.5703125" customWidth="1"/>
    <col min="5123" max="5123" width="14.7109375" customWidth="1"/>
    <col min="5124" max="5124" width="21" customWidth="1"/>
    <col min="5125" max="5125" width="15.7109375" customWidth="1"/>
    <col min="5126" max="5126" width="16.28515625" customWidth="1"/>
    <col min="5127" max="5127" width="22" customWidth="1"/>
    <col min="5128" max="5128" width="17.42578125" customWidth="1"/>
    <col min="5377" max="5377" width="8.28515625" customWidth="1"/>
    <col min="5378" max="5378" width="15.5703125" customWidth="1"/>
    <col min="5379" max="5379" width="14.7109375" customWidth="1"/>
    <col min="5380" max="5380" width="21" customWidth="1"/>
    <col min="5381" max="5381" width="15.7109375" customWidth="1"/>
    <col min="5382" max="5382" width="16.28515625" customWidth="1"/>
    <col min="5383" max="5383" width="22" customWidth="1"/>
    <col min="5384" max="5384" width="17.42578125" customWidth="1"/>
    <col min="5633" max="5633" width="8.28515625" customWidth="1"/>
    <col min="5634" max="5634" width="15.5703125" customWidth="1"/>
    <col min="5635" max="5635" width="14.7109375" customWidth="1"/>
    <col min="5636" max="5636" width="21" customWidth="1"/>
    <col min="5637" max="5637" width="15.7109375" customWidth="1"/>
    <col min="5638" max="5638" width="16.28515625" customWidth="1"/>
    <col min="5639" max="5639" width="22" customWidth="1"/>
    <col min="5640" max="5640" width="17.42578125" customWidth="1"/>
    <col min="5889" max="5889" width="8.28515625" customWidth="1"/>
    <col min="5890" max="5890" width="15.5703125" customWidth="1"/>
    <col min="5891" max="5891" width="14.7109375" customWidth="1"/>
    <col min="5892" max="5892" width="21" customWidth="1"/>
    <col min="5893" max="5893" width="15.7109375" customWidth="1"/>
    <col min="5894" max="5894" width="16.28515625" customWidth="1"/>
    <col min="5895" max="5895" width="22" customWidth="1"/>
    <col min="5896" max="5896" width="17.42578125" customWidth="1"/>
    <col min="6145" max="6145" width="8.28515625" customWidth="1"/>
    <col min="6146" max="6146" width="15.5703125" customWidth="1"/>
    <col min="6147" max="6147" width="14.7109375" customWidth="1"/>
    <col min="6148" max="6148" width="21" customWidth="1"/>
    <col min="6149" max="6149" width="15.7109375" customWidth="1"/>
    <col min="6150" max="6150" width="16.28515625" customWidth="1"/>
    <col min="6151" max="6151" width="22" customWidth="1"/>
    <col min="6152" max="6152" width="17.42578125" customWidth="1"/>
    <col min="6401" max="6401" width="8.28515625" customWidth="1"/>
    <col min="6402" max="6402" width="15.5703125" customWidth="1"/>
    <col min="6403" max="6403" width="14.7109375" customWidth="1"/>
    <col min="6404" max="6404" width="21" customWidth="1"/>
    <col min="6405" max="6405" width="15.7109375" customWidth="1"/>
    <col min="6406" max="6406" width="16.28515625" customWidth="1"/>
    <col min="6407" max="6407" width="22" customWidth="1"/>
    <col min="6408" max="6408" width="17.42578125" customWidth="1"/>
    <col min="6657" max="6657" width="8.28515625" customWidth="1"/>
    <col min="6658" max="6658" width="15.5703125" customWidth="1"/>
    <col min="6659" max="6659" width="14.7109375" customWidth="1"/>
    <col min="6660" max="6660" width="21" customWidth="1"/>
    <col min="6661" max="6661" width="15.7109375" customWidth="1"/>
    <col min="6662" max="6662" width="16.28515625" customWidth="1"/>
    <col min="6663" max="6663" width="22" customWidth="1"/>
    <col min="6664" max="6664" width="17.42578125" customWidth="1"/>
    <col min="6913" max="6913" width="8.28515625" customWidth="1"/>
    <col min="6914" max="6914" width="15.5703125" customWidth="1"/>
    <col min="6915" max="6915" width="14.7109375" customWidth="1"/>
    <col min="6916" max="6916" width="21" customWidth="1"/>
    <col min="6917" max="6917" width="15.7109375" customWidth="1"/>
    <col min="6918" max="6918" width="16.28515625" customWidth="1"/>
    <col min="6919" max="6919" width="22" customWidth="1"/>
    <col min="6920" max="6920" width="17.42578125" customWidth="1"/>
    <col min="7169" max="7169" width="8.28515625" customWidth="1"/>
    <col min="7170" max="7170" width="15.5703125" customWidth="1"/>
    <col min="7171" max="7171" width="14.7109375" customWidth="1"/>
    <col min="7172" max="7172" width="21" customWidth="1"/>
    <col min="7173" max="7173" width="15.7109375" customWidth="1"/>
    <col min="7174" max="7174" width="16.28515625" customWidth="1"/>
    <col min="7175" max="7175" width="22" customWidth="1"/>
    <col min="7176" max="7176" width="17.42578125" customWidth="1"/>
    <col min="7425" max="7425" width="8.28515625" customWidth="1"/>
    <col min="7426" max="7426" width="15.5703125" customWidth="1"/>
    <col min="7427" max="7427" width="14.7109375" customWidth="1"/>
    <col min="7428" max="7428" width="21" customWidth="1"/>
    <col min="7429" max="7429" width="15.7109375" customWidth="1"/>
    <col min="7430" max="7430" width="16.28515625" customWidth="1"/>
    <col min="7431" max="7431" width="22" customWidth="1"/>
    <col min="7432" max="7432" width="17.42578125" customWidth="1"/>
    <col min="7681" max="7681" width="8.28515625" customWidth="1"/>
    <col min="7682" max="7682" width="15.5703125" customWidth="1"/>
    <col min="7683" max="7683" width="14.7109375" customWidth="1"/>
    <col min="7684" max="7684" width="21" customWidth="1"/>
    <col min="7685" max="7685" width="15.7109375" customWidth="1"/>
    <col min="7686" max="7686" width="16.28515625" customWidth="1"/>
    <col min="7687" max="7687" width="22" customWidth="1"/>
    <col min="7688" max="7688" width="17.42578125" customWidth="1"/>
    <col min="7937" max="7937" width="8.28515625" customWidth="1"/>
    <col min="7938" max="7938" width="15.5703125" customWidth="1"/>
    <col min="7939" max="7939" width="14.7109375" customWidth="1"/>
    <col min="7940" max="7940" width="21" customWidth="1"/>
    <col min="7941" max="7941" width="15.7109375" customWidth="1"/>
    <col min="7942" max="7942" width="16.28515625" customWidth="1"/>
    <col min="7943" max="7943" width="22" customWidth="1"/>
    <col min="7944" max="7944" width="17.42578125" customWidth="1"/>
    <col min="8193" max="8193" width="8.28515625" customWidth="1"/>
    <col min="8194" max="8194" width="15.5703125" customWidth="1"/>
    <col min="8195" max="8195" width="14.7109375" customWidth="1"/>
    <col min="8196" max="8196" width="21" customWidth="1"/>
    <col min="8197" max="8197" width="15.7109375" customWidth="1"/>
    <col min="8198" max="8198" width="16.28515625" customWidth="1"/>
    <col min="8199" max="8199" width="22" customWidth="1"/>
    <col min="8200" max="8200" width="17.42578125" customWidth="1"/>
    <col min="8449" max="8449" width="8.28515625" customWidth="1"/>
    <col min="8450" max="8450" width="15.5703125" customWidth="1"/>
    <col min="8451" max="8451" width="14.7109375" customWidth="1"/>
    <col min="8452" max="8452" width="21" customWidth="1"/>
    <col min="8453" max="8453" width="15.7109375" customWidth="1"/>
    <col min="8454" max="8454" width="16.28515625" customWidth="1"/>
    <col min="8455" max="8455" width="22" customWidth="1"/>
    <col min="8456" max="8456" width="17.42578125" customWidth="1"/>
    <col min="8705" max="8705" width="8.28515625" customWidth="1"/>
    <col min="8706" max="8706" width="15.5703125" customWidth="1"/>
    <col min="8707" max="8707" width="14.7109375" customWidth="1"/>
    <col min="8708" max="8708" width="21" customWidth="1"/>
    <col min="8709" max="8709" width="15.7109375" customWidth="1"/>
    <col min="8710" max="8710" width="16.28515625" customWidth="1"/>
    <col min="8711" max="8711" width="22" customWidth="1"/>
    <col min="8712" max="8712" width="17.42578125" customWidth="1"/>
    <col min="8961" max="8961" width="8.28515625" customWidth="1"/>
    <col min="8962" max="8962" width="15.5703125" customWidth="1"/>
    <col min="8963" max="8963" width="14.7109375" customWidth="1"/>
    <col min="8964" max="8964" width="21" customWidth="1"/>
    <col min="8965" max="8965" width="15.7109375" customWidth="1"/>
    <col min="8966" max="8966" width="16.28515625" customWidth="1"/>
    <col min="8967" max="8967" width="22" customWidth="1"/>
    <col min="8968" max="8968" width="17.42578125" customWidth="1"/>
    <col min="9217" max="9217" width="8.28515625" customWidth="1"/>
    <col min="9218" max="9218" width="15.5703125" customWidth="1"/>
    <col min="9219" max="9219" width="14.7109375" customWidth="1"/>
    <col min="9220" max="9220" width="21" customWidth="1"/>
    <col min="9221" max="9221" width="15.7109375" customWidth="1"/>
    <col min="9222" max="9222" width="16.28515625" customWidth="1"/>
    <col min="9223" max="9223" width="22" customWidth="1"/>
    <col min="9224" max="9224" width="17.42578125" customWidth="1"/>
    <col min="9473" max="9473" width="8.28515625" customWidth="1"/>
    <col min="9474" max="9474" width="15.5703125" customWidth="1"/>
    <col min="9475" max="9475" width="14.7109375" customWidth="1"/>
    <col min="9476" max="9476" width="21" customWidth="1"/>
    <col min="9477" max="9477" width="15.7109375" customWidth="1"/>
    <col min="9478" max="9478" width="16.28515625" customWidth="1"/>
    <col min="9479" max="9479" width="22" customWidth="1"/>
    <col min="9480" max="9480" width="17.42578125" customWidth="1"/>
    <col min="9729" max="9729" width="8.28515625" customWidth="1"/>
    <col min="9730" max="9730" width="15.5703125" customWidth="1"/>
    <col min="9731" max="9731" width="14.7109375" customWidth="1"/>
    <col min="9732" max="9732" width="21" customWidth="1"/>
    <col min="9733" max="9733" width="15.7109375" customWidth="1"/>
    <col min="9734" max="9734" width="16.28515625" customWidth="1"/>
    <col min="9735" max="9735" width="22" customWidth="1"/>
    <col min="9736" max="9736" width="17.42578125" customWidth="1"/>
    <col min="9985" max="9985" width="8.28515625" customWidth="1"/>
    <col min="9986" max="9986" width="15.5703125" customWidth="1"/>
    <col min="9987" max="9987" width="14.7109375" customWidth="1"/>
    <col min="9988" max="9988" width="21" customWidth="1"/>
    <col min="9989" max="9989" width="15.7109375" customWidth="1"/>
    <col min="9990" max="9990" width="16.28515625" customWidth="1"/>
    <col min="9991" max="9991" width="22" customWidth="1"/>
    <col min="9992" max="9992" width="17.42578125" customWidth="1"/>
    <col min="10241" max="10241" width="8.28515625" customWidth="1"/>
    <col min="10242" max="10242" width="15.5703125" customWidth="1"/>
    <col min="10243" max="10243" width="14.7109375" customWidth="1"/>
    <col min="10244" max="10244" width="21" customWidth="1"/>
    <col min="10245" max="10245" width="15.7109375" customWidth="1"/>
    <col min="10246" max="10246" width="16.28515625" customWidth="1"/>
    <col min="10247" max="10247" width="22" customWidth="1"/>
    <col min="10248" max="10248" width="17.42578125" customWidth="1"/>
    <col min="10497" max="10497" width="8.28515625" customWidth="1"/>
    <col min="10498" max="10498" width="15.5703125" customWidth="1"/>
    <col min="10499" max="10499" width="14.7109375" customWidth="1"/>
    <col min="10500" max="10500" width="21" customWidth="1"/>
    <col min="10501" max="10501" width="15.7109375" customWidth="1"/>
    <col min="10502" max="10502" width="16.28515625" customWidth="1"/>
    <col min="10503" max="10503" width="22" customWidth="1"/>
    <col min="10504" max="10504" width="17.42578125" customWidth="1"/>
    <col min="10753" max="10753" width="8.28515625" customWidth="1"/>
    <col min="10754" max="10754" width="15.5703125" customWidth="1"/>
    <col min="10755" max="10755" width="14.7109375" customWidth="1"/>
    <col min="10756" max="10756" width="21" customWidth="1"/>
    <col min="10757" max="10757" width="15.7109375" customWidth="1"/>
    <col min="10758" max="10758" width="16.28515625" customWidth="1"/>
    <col min="10759" max="10759" width="22" customWidth="1"/>
    <col min="10760" max="10760" width="17.42578125" customWidth="1"/>
    <col min="11009" max="11009" width="8.28515625" customWidth="1"/>
    <col min="11010" max="11010" width="15.5703125" customWidth="1"/>
    <col min="11011" max="11011" width="14.7109375" customWidth="1"/>
    <col min="11012" max="11012" width="21" customWidth="1"/>
    <col min="11013" max="11013" width="15.7109375" customWidth="1"/>
    <col min="11014" max="11014" width="16.28515625" customWidth="1"/>
    <col min="11015" max="11015" width="22" customWidth="1"/>
    <col min="11016" max="11016" width="17.42578125" customWidth="1"/>
    <col min="11265" max="11265" width="8.28515625" customWidth="1"/>
    <col min="11266" max="11266" width="15.5703125" customWidth="1"/>
    <col min="11267" max="11267" width="14.7109375" customWidth="1"/>
    <col min="11268" max="11268" width="21" customWidth="1"/>
    <col min="11269" max="11269" width="15.7109375" customWidth="1"/>
    <col min="11270" max="11270" width="16.28515625" customWidth="1"/>
    <col min="11271" max="11271" width="22" customWidth="1"/>
    <col min="11272" max="11272" width="17.42578125" customWidth="1"/>
    <col min="11521" max="11521" width="8.28515625" customWidth="1"/>
    <col min="11522" max="11522" width="15.5703125" customWidth="1"/>
    <col min="11523" max="11523" width="14.7109375" customWidth="1"/>
    <col min="11524" max="11524" width="21" customWidth="1"/>
    <col min="11525" max="11525" width="15.7109375" customWidth="1"/>
    <col min="11526" max="11526" width="16.28515625" customWidth="1"/>
    <col min="11527" max="11527" width="22" customWidth="1"/>
    <col min="11528" max="11528" width="17.42578125" customWidth="1"/>
    <col min="11777" max="11777" width="8.28515625" customWidth="1"/>
    <col min="11778" max="11778" width="15.5703125" customWidth="1"/>
    <col min="11779" max="11779" width="14.7109375" customWidth="1"/>
    <col min="11780" max="11780" width="21" customWidth="1"/>
    <col min="11781" max="11781" width="15.7109375" customWidth="1"/>
    <col min="11782" max="11782" width="16.28515625" customWidth="1"/>
    <col min="11783" max="11783" width="22" customWidth="1"/>
    <col min="11784" max="11784" width="17.42578125" customWidth="1"/>
    <col min="12033" max="12033" width="8.28515625" customWidth="1"/>
    <col min="12034" max="12034" width="15.5703125" customWidth="1"/>
    <col min="12035" max="12035" width="14.7109375" customWidth="1"/>
    <col min="12036" max="12036" width="21" customWidth="1"/>
    <col min="12037" max="12037" width="15.7109375" customWidth="1"/>
    <col min="12038" max="12038" width="16.28515625" customWidth="1"/>
    <col min="12039" max="12039" width="22" customWidth="1"/>
    <col min="12040" max="12040" width="17.42578125" customWidth="1"/>
    <col min="12289" max="12289" width="8.28515625" customWidth="1"/>
    <col min="12290" max="12290" width="15.5703125" customWidth="1"/>
    <col min="12291" max="12291" width="14.7109375" customWidth="1"/>
    <col min="12292" max="12292" width="21" customWidth="1"/>
    <col min="12293" max="12293" width="15.7109375" customWidth="1"/>
    <col min="12294" max="12294" width="16.28515625" customWidth="1"/>
    <col min="12295" max="12295" width="22" customWidth="1"/>
    <col min="12296" max="12296" width="17.42578125" customWidth="1"/>
    <col min="12545" max="12545" width="8.28515625" customWidth="1"/>
    <col min="12546" max="12546" width="15.5703125" customWidth="1"/>
    <col min="12547" max="12547" width="14.7109375" customWidth="1"/>
    <col min="12548" max="12548" width="21" customWidth="1"/>
    <col min="12549" max="12549" width="15.7109375" customWidth="1"/>
    <col min="12550" max="12550" width="16.28515625" customWidth="1"/>
    <col min="12551" max="12551" width="22" customWidth="1"/>
    <col min="12552" max="12552" width="17.42578125" customWidth="1"/>
    <col min="12801" max="12801" width="8.28515625" customWidth="1"/>
    <col min="12802" max="12802" width="15.5703125" customWidth="1"/>
    <col min="12803" max="12803" width="14.7109375" customWidth="1"/>
    <col min="12804" max="12804" width="21" customWidth="1"/>
    <col min="12805" max="12805" width="15.7109375" customWidth="1"/>
    <col min="12806" max="12806" width="16.28515625" customWidth="1"/>
    <col min="12807" max="12807" width="22" customWidth="1"/>
    <col min="12808" max="12808" width="17.42578125" customWidth="1"/>
    <col min="13057" max="13057" width="8.28515625" customWidth="1"/>
    <col min="13058" max="13058" width="15.5703125" customWidth="1"/>
    <col min="13059" max="13059" width="14.7109375" customWidth="1"/>
    <col min="13060" max="13060" width="21" customWidth="1"/>
    <col min="13061" max="13061" width="15.7109375" customWidth="1"/>
    <col min="13062" max="13062" width="16.28515625" customWidth="1"/>
    <col min="13063" max="13063" width="22" customWidth="1"/>
    <col min="13064" max="13064" width="17.42578125" customWidth="1"/>
    <col min="13313" max="13313" width="8.28515625" customWidth="1"/>
    <col min="13314" max="13314" width="15.5703125" customWidth="1"/>
    <col min="13315" max="13315" width="14.7109375" customWidth="1"/>
    <col min="13316" max="13316" width="21" customWidth="1"/>
    <col min="13317" max="13317" width="15.7109375" customWidth="1"/>
    <col min="13318" max="13318" width="16.28515625" customWidth="1"/>
    <col min="13319" max="13319" width="22" customWidth="1"/>
    <col min="13320" max="13320" width="17.42578125" customWidth="1"/>
    <col min="13569" max="13569" width="8.28515625" customWidth="1"/>
    <col min="13570" max="13570" width="15.5703125" customWidth="1"/>
    <col min="13571" max="13571" width="14.7109375" customWidth="1"/>
    <col min="13572" max="13572" width="21" customWidth="1"/>
    <col min="13573" max="13573" width="15.7109375" customWidth="1"/>
    <col min="13574" max="13574" width="16.28515625" customWidth="1"/>
    <col min="13575" max="13575" width="22" customWidth="1"/>
    <col min="13576" max="13576" width="17.42578125" customWidth="1"/>
    <col min="13825" max="13825" width="8.28515625" customWidth="1"/>
    <col min="13826" max="13826" width="15.5703125" customWidth="1"/>
    <col min="13827" max="13827" width="14.7109375" customWidth="1"/>
    <col min="13828" max="13828" width="21" customWidth="1"/>
    <col min="13829" max="13829" width="15.7109375" customWidth="1"/>
    <col min="13830" max="13830" width="16.28515625" customWidth="1"/>
    <col min="13831" max="13831" width="22" customWidth="1"/>
    <col min="13832" max="13832" width="17.42578125" customWidth="1"/>
    <col min="14081" max="14081" width="8.28515625" customWidth="1"/>
    <col min="14082" max="14082" width="15.5703125" customWidth="1"/>
    <col min="14083" max="14083" width="14.7109375" customWidth="1"/>
    <col min="14084" max="14084" width="21" customWidth="1"/>
    <col min="14085" max="14085" width="15.7109375" customWidth="1"/>
    <col min="14086" max="14086" width="16.28515625" customWidth="1"/>
    <col min="14087" max="14087" width="22" customWidth="1"/>
    <col min="14088" max="14088" width="17.42578125" customWidth="1"/>
    <col min="14337" max="14337" width="8.28515625" customWidth="1"/>
    <col min="14338" max="14338" width="15.5703125" customWidth="1"/>
    <col min="14339" max="14339" width="14.7109375" customWidth="1"/>
    <col min="14340" max="14340" width="21" customWidth="1"/>
    <col min="14341" max="14341" width="15.7109375" customWidth="1"/>
    <col min="14342" max="14342" width="16.28515625" customWidth="1"/>
    <col min="14343" max="14343" width="22" customWidth="1"/>
    <col min="14344" max="14344" width="17.42578125" customWidth="1"/>
    <col min="14593" max="14593" width="8.28515625" customWidth="1"/>
    <col min="14594" max="14594" width="15.5703125" customWidth="1"/>
    <col min="14595" max="14595" width="14.7109375" customWidth="1"/>
    <col min="14596" max="14596" width="21" customWidth="1"/>
    <col min="14597" max="14597" width="15.7109375" customWidth="1"/>
    <col min="14598" max="14598" width="16.28515625" customWidth="1"/>
    <col min="14599" max="14599" width="22" customWidth="1"/>
    <col min="14600" max="14600" width="17.42578125" customWidth="1"/>
    <col min="14849" max="14849" width="8.28515625" customWidth="1"/>
    <col min="14850" max="14850" width="15.5703125" customWidth="1"/>
    <col min="14851" max="14851" width="14.7109375" customWidth="1"/>
    <col min="14852" max="14852" width="21" customWidth="1"/>
    <col min="14853" max="14853" width="15.7109375" customWidth="1"/>
    <col min="14854" max="14854" width="16.28515625" customWidth="1"/>
    <col min="14855" max="14855" width="22" customWidth="1"/>
    <col min="14856" max="14856" width="17.42578125" customWidth="1"/>
    <col min="15105" max="15105" width="8.28515625" customWidth="1"/>
    <col min="15106" max="15106" width="15.5703125" customWidth="1"/>
    <col min="15107" max="15107" width="14.7109375" customWidth="1"/>
    <col min="15108" max="15108" width="21" customWidth="1"/>
    <col min="15109" max="15109" width="15.7109375" customWidth="1"/>
    <col min="15110" max="15110" width="16.28515625" customWidth="1"/>
    <col min="15111" max="15111" width="22" customWidth="1"/>
    <col min="15112" max="15112" width="17.42578125" customWidth="1"/>
    <col min="15361" max="15361" width="8.28515625" customWidth="1"/>
    <col min="15362" max="15362" width="15.5703125" customWidth="1"/>
    <col min="15363" max="15363" width="14.7109375" customWidth="1"/>
    <col min="15364" max="15364" width="21" customWidth="1"/>
    <col min="15365" max="15365" width="15.7109375" customWidth="1"/>
    <col min="15366" max="15366" width="16.28515625" customWidth="1"/>
    <col min="15367" max="15367" width="22" customWidth="1"/>
    <col min="15368" max="15368" width="17.42578125" customWidth="1"/>
    <col min="15617" max="15617" width="8.28515625" customWidth="1"/>
    <col min="15618" max="15618" width="15.5703125" customWidth="1"/>
    <col min="15619" max="15619" width="14.7109375" customWidth="1"/>
    <col min="15620" max="15620" width="21" customWidth="1"/>
    <col min="15621" max="15621" width="15.7109375" customWidth="1"/>
    <col min="15622" max="15622" width="16.28515625" customWidth="1"/>
    <col min="15623" max="15623" width="22" customWidth="1"/>
    <col min="15624" max="15624" width="17.42578125" customWidth="1"/>
    <col min="15873" max="15873" width="8.28515625" customWidth="1"/>
    <col min="15874" max="15874" width="15.5703125" customWidth="1"/>
    <col min="15875" max="15875" width="14.7109375" customWidth="1"/>
    <col min="15876" max="15876" width="21" customWidth="1"/>
    <col min="15877" max="15877" width="15.7109375" customWidth="1"/>
    <col min="15878" max="15878" width="16.28515625" customWidth="1"/>
    <col min="15879" max="15879" width="22" customWidth="1"/>
    <col min="15880" max="15880" width="17.42578125" customWidth="1"/>
    <col min="16129" max="16129" width="8.28515625" customWidth="1"/>
    <col min="16130" max="16130" width="15.5703125" customWidth="1"/>
    <col min="16131" max="16131" width="14.7109375" customWidth="1"/>
    <col min="16132" max="16132" width="21" customWidth="1"/>
    <col min="16133" max="16133" width="15.7109375" customWidth="1"/>
    <col min="16134" max="16134" width="16.28515625" customWidth="1"/>
    <col min="16135" max="16135" width="22" customWidth="1"/>
    <col min="16136" max="16136" width="17.42578125" customWidth="1"/>
  </cols>
  <sheetData>
    <row r="1" spans="1:8" ht="18">
      <c r="A1" s="1118" t="s">
        <v>0</v>
      </c>
      <c r="B1" s="1118"/>
      <c r="C1" s="1118"/>
      <c r="D1" s="1118"/>
      <c r="E1" s="1118"/>
      <c r="F1" s="1118"/>
      <c r="H1" s="143" t="s">
        <v>855</v>
      </c>
    </row>
    <row r="2" spans="1:8" ht="20.25">
      <c r="A2" s="1006" t="s">
        <v>899</v>
      </c>
      <c r="B2" s="1006"/>
      <c r="C2" s="1006"/>
      <c r="D2" s="1006"/>
      <c r="E2" s="1006"/>
      <c r="F2" s="1006"/>
      <c r="G2" s="1006"/>
    </row>
    <row r="3" spans="1:8" ht="18" customHeight="1">
      <c r="A3" s="1231" t="s">
        <v>864</v>
      </c>
      <c r="B3" s="1231"/>
      <c r="C3" s="1231"/>
      <c r="D3" s="1231"/>
      <c r="E3" s="1231"/>
      <c r="F3" s="1231"/>
      <c r="G3" s="1231"/>
    </row>
    <row r="4" spans="1:8">
      <c r="A4" s="942" t="s">
        <v>722</v>
      </c>
      <c r="B4" s="942"/>
    </row>
    <row r="5" spans="1:8" ht="15">
      <c r="A5" s="146"/>
      <c r="B5" s="146"/>
      <c r="F5" s="1142" t="s">
        <v>913</v>
      </c>
      <c r="G5" s="1142"/>
      <c r="H5" s="1142"/>
    </row>
    <row r="6" spans="1:8" ht="59.25" customHeight="1">
      <c r="A6" s="769" t="s">
        <v>709</v>
      </c>
      <c r="B6" s="769" t="s">
        <v>3</v>
      </c>
      <c r="C6" s="769" t="s">
        <v>865</v>
      </c>
      <c r="D6" s="820" t="s">
        <v>866</v>
      </c>
      <c r="E6" s="769" t="s">
        <v>867</v>
      </c>
      <c r="F6" s="769" t="s">
        <v>868</v>
      </c>
      <c r="G6" s="769" t="s">
        <v>869</v>
      </c>
      <c r="H6" s="769" t="s">
        <v>870</v>
      </c>
    </row>
    <row r="7" spans="1:8" s="143" customFormat="1" ht="15">
      <c r="A7" s="354" t="s">
        <v>273</v>
      </c>
      <c r="B7" s="354" t="s">
        <v>274</v>
      </c>
      <c r="C7" s="354" t="s">
        <v>275</v>
      </c>
      <c r="D7" s="829" t="s">
        <v>276</v>
      </c>
      <c r="E7" s="354" t="s">
        <v>277</v>
      </c>
      <c r="F7" s="354" t="s">
        <v>278</v>
      </c>
      <c r="G7" s="354" t="s">
        <v>279</v>
      </c>
      <c r="H7" s="554">
        <v>8</v>
      </c>
    </row>
    <row r="8" spans="1:8" s="143" customFormat="1" ht="15.75">
      <c r="A8" s="212">
        <v>1</v>
      </c>
      <c r="B8" s="225" t="s">
        <v>673</v>
      </c>
      <c r="C8" s="297">
        <v>0</v>
      </c>
      <c r="D8" s="212">
        <v>0</v>
      </c>
      <c r="E8" s="212">
        <v>0</v>
      </c>
      <c r="F8" s="212">
        <v>0</v>
      </c>
      <c r="G8" s="281">
        <v>0</v>
      </c>
      <c r="H8" s="832">
        <v>0</v>
      </c>
    </row>
    <row r="9" spans="1:8" s="143" customFormat="1" ht="15.75">
      <c r="A9" s="212">
        <v>2</v>
      </c>
      <c r="B9" s="225" t="s">
        <v>674</v>
      </c>
      <c r="C9" s="297">
        <v>0</v>
      </c>
      <c r="D9" s="212">
        <v>0</v>
      </c>
      <c r="E9" s="212">
        <v>0</v>
      </c>
      <c r="F9" s="212">
        <v>0</v>
      </c>
      <c r="G9" s="281">
        <v>0</v>
      </c>
      <c r="H9" s="832">
        <v>0</v>
      </c>
    </row>
    <row r="10" spans="1:8" s="143" customFormat="1" ht="15.75">
      <c r="A10" s="212">
        <v>3</v>
      </c>
      <c r="B10" s="225" t="s">
        <v>675</v>
      </c>
      <c r="C10" s="297">
        <v>0</v>
      </c>
      <c r="D10" s="212">
        <v>0</v>
      </c>
      <c r="E10" s="212">
        <v>0</v>
      </c>
      <c r="F10" s="212">
        <v>0</v>
      </c>
      <c r="G10" s="281">
        <v>0</v>
      </c>
      <c r="H10" s="832">
        <v>0</v>
      </c>
    </row>
    <row r="11" spans="1:8" s="143" customFormat="1" ht="15.75">
      <c r="A11" s="212">
        <v>4</v>
      </c>
      <c r="B11" s="225" t="s">
        <v>676</v>
      </c>
      <c r="C11" s="297">
        <v>0</v>
      </c>
      <c r="D11" s="212">
        <v>0</v>
      </c>
      <c r="E11" s="212">
        <v>0</v>
      </c>
      <c r="F11" s="212">
        <v>0</v>
      </c>
      <c r="G11" s="281">
        <v>0</v>
      </c>
      <c r="H11" s="832">
        <v>0</v>
      </c>
    </row>
    <row r="12" spans="1:8" s="143" customFormat="1" ht="15.75">
      <c r="A12" s="212">
        <v>5</v>
      </c>
      <c r="B12" s="225" t="s">
        <v>677</v>
      </c>
      <c r="C12" s="297">
        <v>0</v>
      </c>
      <c r="D12" s="212">
        <v>0</v>
      </c>
      <c r="E12" s="212">
        <v>0</v>
      </c>
      <c r="F12" s="212">
        <v>0</v>
      </c>
      <c r="G12" s="281">
        <v>0</v>
      </c>
      <c r="H12" s="832">
        <v>0</v>
      </c>
    </row>
    <row r="13" spans="1:8" s="143" customFormat="1" ht="15.75">
      <c r="A13" s="212">
        <v>6</v>
      </c>
      <c r="B13" s="225" t="s">
        <v>678</v>
      </c>
      <c r="C13" s="297">
        <v>0</v>
      </c>
      <c r="D13" s="212">
        <v>0</v>
      </c>
      <c r="E13" s="212">
        <v>0</v>
      </c>
      <c r="F13" s="212">
        <v>0</v>
      </c>
      <c r="G13" s="281">
        <v>0</v>
      </c>
      <c r="H13" s="832">
        <v>0</v>
      </c>
    </row>
    <row r="14" spans="1:8" s="143" customFormat="1" ht="15.75">
      <c r="A14" s="212">
        <v>7</v>
      </c>
      <c r="B14" s="225" t="s">
        <v>679</v>
      </c>
      <c r="C14" s="297">
        <v>0</v>
      </c>
      <c r="D14" s="212">
        <v>0</v>
      </c>
      <c r="E14" s="212">
        <v>0</v>
      </c>
      <c r="F14" s="212">
        <v>0</v>
      </c>
      <c r="G14" s="281">
        <v>0</v>
      </c>
      <c r="H14" s="832">
        <v>0</v>
      </c>
    </row>
    <row r="15" spans="1:8" s="143" customFormat="1" ht="15.75">
      <c r="A15" s="212">
        <v>8</v>
      </c>
      <c r="B15" s="225" t="s">
        <v>680</v>
      </c>
      <c r="C15" s="297">
        <v>0</v>
      </c>
      <c r="D15" s="212">
        <v>0</v>
      </c>
      <c r="E15" s="212">
        <v>0</v>
      </c>
      <c r="F15" s="212">
        <v>0</v>
      </c>
      <c r="G15" s="281">
        <v>0</v>
      </c>
      <c r="H15" s="832">
        <v>0</v>
      </c>
    </row>
    <row r="16" spans="1:8" s="143" customFormat="1" ht="15.75">
      <c r="A16" s="212">
        <v>9</v>
      </c>
      <c r="B16" s="225" t="s">
        <v>681</v>
      </c>
      <c r="C16" s="297">
        <v>0</v>
      </c>
      <c r="D16" s="212">
        <v>0</v>
      </c>
      <c r="E16" s="212">
        <v>0</v>
      </c>
      <c r="F16" s="212">
        <v>0</v>
      </c>
      <c r="G16" s="281">
        <v>0</v>
      </c>
      <c r="H16" s="832">
        <v>0</v>
      </c>
    </row>
    <row r="17" spans="1:8" s="143" customFormat="1" ht="15.75">
      <c r="A17" s="212">
        <v>10</v>
      </c>
      <c r="B17" s="225" t="s">
        <v>682</v>
      </c>
      <c r="C17" s="297">
        <v>0</v>
      </c>
      <c r="D17" s="212">
        <v>0</v>
      </c>
      <c r="E17" s="212">
        <v>0</v>
      </c>
      <c r="F17" s="212">
        <v>0</v>
      </c>
      <c r="G17" s="281">
        <v>0</v>
      </c>
      <c r="H17" s="832">
        <v>0</v>
      </c>
    </row>
    <row r="18" spans="1:8" s="143" customFormat="1" ht="15.75">
      <c r="A18" s="212">
        <v>11</v>
      </c>
      <c r="B18" s="225" t="s">
        <v>683</v>
      </c>
      <c r="C18" s="297">
        <v>0</v>
      </c>
      <c r="D18" s="212">
        <v>0</v>
      </c>
      <c r="E18" s="212">
        <v>0</v>
      </c>
      <c r="F18" s="212">
        <v>0</v>
      </c>
      <c r="G18" s="281">
        <v>0</v>
      </c>
      <c r="H18" s="832">
        <v>0</v>
      </c>
    </row>
    <row r="19" spans="1:8" s="143" customFormat="1" ht="15.75">
      <c r="A19" s="212">
        <v>12</v>
      </c>
      <c r="B19" s="225" t="s">
        <v>684</v>
      </c>
      <c r="C19" s="297">
        <v>0</v>
      </c>
      <c r="D19" s="212">
        <v>0</v>
      </c>
      <c r="E19" s="212">
        <v>0</v>
      </c>
      <c r="F19" s="212">
        <v>0</v>
      </c>
      <c r="G19" s="281">
        <v>0</v>
      </c>
      <c r="H19" s="832">
        <v>0</v>
      </c>
    </row>
    <row r="20" spans="1:8" s="143" customFormat="1" ht="15.75">
      <c r="A20" s="212">
        <v>13</v>
      </c>
      <c r="B20" s="225" t="s">
        <v>685</v>
      </c>
      <c r="C20" s="297">
        <v>0</v>
      </c>
      <c r="D20" s="212">
        <v>0</v>
      </c>
      <c r="E20" s="212">
        <v>0</v>
      </c>
      <c r="F20" s="212">
        <v>0</v>
      </c>
      <c r="G20" s="281">
        <v>0</v>
      </c>
      <c r="H20" s="832">
        <v>0</v>
      </c>
    </row>
    <row r="21" spans="1:8" s="143" customFormat="1" ht="15.75">
      <c r="A21" s="212">
        <v>14</v>
      </c>
      <c r="B21" s="225" t="s">
        <v>686</v>
      </c>
      <c r="C21" s="297">
        <v>0</v>
      </c>
      <c r="D21" s="212">
        <v>0</v>
      </c>
      <c r="E21" s="212">
        <v>0</v>
      </c>
      <c r="F21" s="212">
        <v>0</v>
      </c>
      <c r="G21" s="281">
        <v>0</v>
      </c>
      <c r="H21" s="832">
        <v>0</v>
      </c>
    </row>
    <row r="22" spans="1:8" s="143" customFormat="1" ht="15.75">
      <c r="A22" s="212">
        <v>15</v>
      </c>
      <c r="B22" s="225" t="s">
        <v>687</v>
      </c>
      <c r="C22" s="297">
        <v>0</v>
      </c>
      <c r="D22" s="212">
        <v>0</v>
      </c>
      <c r="E22" s="212">
        <v>0</v>
      </c>
      <c r="F22" s="212">
        <v>0</v>
      </c>
      <c r="G22" s="281">
        <v>0</v>
      </c>
      <c r="H22" s="832">
        <v>0</v>
      </c>
    </row>
    <row r="23" spans="1:8" s="143" customFormat="1" ht="15.75">
      <c r="A23" s="212">
        <v>16</v>
      </c>
      <c r="B23" s="227" t="s">
        <v>688</v>
      </c>
      <c r="C23" s="297">
        <v>0</v>
      </c>
      <c r="D23" s="212">
        <v>0</v>
      </c>
      <c r="E23" s="212">
        <v>0</v>
      </c>
      <c r="F23" s="212">
        <v>0</v>
      </c>
      <c r="G23" s="281">
        <v>0</v>
      </c>
      <c r="H23" s="832">
        <v>0</v>
      </c>
    </row>
    <row r="24" spans="1:8" s="143" customFormat="1" ht="15.75">
      <c r="A24" s="212">
        <v>17</v>
      </c>
      <c r="B24" s="227" t="s">
        <v>689</v>
      </c>
      <c r="C24" s="297">
        <v>0</v>
      </c>
      <c r="D24" s="212">
        <v>0</v>
      </c>
      <c r="E24" s="212">
        <v>0</v>
      </c>
      <c r="F24" s="212">
        <v>0</v>
      </c>
      <c r="G24" s="281">
        <v>0</v>
      </c>
      <c r="H24" s="832">
        <v>0</v>
      </c>
    </row>
    <row r="25" spans="1:8" s="143" customFormat="1" ht="15.75">
      <c r="A25" s="212">
        <v>18</v>
      </c>
      <c r="B25" s="227" t="s">
        <v>690</v>
      </c>
      <c r="C25" s="297">
        <v>0</v>
      </c>
      <c r="D25" s="212">
        <v>0</v>
      </c>
      <c r="E25" s="212">
        <v>0</v>
      </c>
      <c r="F25" s="212">
        <v>0</v>
      </c>
      <c r="G25" s="281">
        <v>0</v>
      </c>
      <c r="H25" s="832">
        <v>0</v>
      </c>
    </row>
    <row r="26" spans="1:8" s="143" customFormat="1" ht="15.75">
      <c r="A26" s="212">
        <v>19</v>
      </c>
      <c r="B26" s="227" t="s">
        <v>691</v>
      </c>
      <c r="C26" s="297">
        <v>0</v>
      </c>
      <c r="D26" s="212">
        <v>0</v>
      </c>
      <c r="E26" s="212">
        <v>0</v>
      </c>
      <c r="F26" s="212">
        <v>0</v>
      </c>
      <c r="G26" s="281">
        <v>0</v>
      </c>
      <c r="H26" s="832">
        <v>0</v>
      </c>
    </row>
    <row r="27" spans="1:8" s="143" customFormat="1" ht="15.75">
      <c r="A27" s="212">
        <v>20</v>
      </c>
      <c r="B27" s="227" t="s">
        <v>692</v>
      </c>
      <c r="C27" s="297">
        <v>0</v>
      </c>
      <c r="D27" s="212">
        <v>0</v>
      </c>
      <c r="E27" s="212">
        <v>0</v>
      </c>
      <c r="F27" s="212">
        <v>0</v>
      </c>
      <c r="G27" s="281">
        <v>0</v>
      </c>
      <c r="H27" s="832">
        <v>0</v>
      </c>
    </row>
    <row r="28" spans="1:8" s="143" customFormat="1" ht="15.75">
      <c r="A28" s="212">
        <v>21</v>
      </c>
      <c r="B28" s="227" t="s">
        <v>693</v>
      </c>
      <c r="C28" s="297">
        <v>0</v>
      </c>
      <c r="D28" s="212">
        <v>0</v>
      </c>
      <c r="E28" s="212">
        <v>0</v>
      </c>
      <c r="F28" s="212">
        <v>0</v>
      </c>
      <c r="G28" s="281">
        <v>0</v>
      </c>
      <c r="H28" s="832">
        <v>0</v>
      </c>
    </row>
    <row r="29" spans="1:8" s="143" customFormat="1" ht="15.75">
      <c r="A29" s="212">
        <v>22</v>
      </c>
      <c r="B29" s="227" t="s">
        <v>694</v>
      </c>
      <c r="C29" s="297">
        <v>0</v>
      </c>
      <c r="D29" s="212">
        <v>0</v>
      </c>
      <c r="E29" s="212">
        <v>0</v>
      </c>
      <c r="F29" s="212">
        <v>0</v>
      </c>
      <c r="G29" s="281">
        <v>0</v>
      </c>
      <c r="H29" s="832">
        <v>0</v>
      </c>
    </row>
    <row r="30" spans="1:8" s="143" customFormat="1" ht="15.75">
      <c r="A30" s="212">
        <v>23</v>
      </c>
      <c r="B30" s="227" t="s">
        <v>695</v>
      </c>
      <c r="C30" s="297">
        <v>0</v>
      </c>
      <c r="D30" s="212">
        <v>0</v>
      </c>
      <c r="E30" s="212">
        <v>0</v>
      </c>
      <c r="F30" s="212">
        <v>0</v>
      </c>
      <c r="G30" s="281">
        <v>0</v>
      </c>
      <c r="H30" s="832">
        <v>0</v>
      </c>
    </row>
    <row r="31" spans="1:8" ht="15.75">
      <c r="A31" s="212">
        <v>24</v>
      </c>
      <c r="B31" s="227" t="s">
        <v>696</v>
      </c>
      <c r="C31" s="297">
        <v>0</v>
      </c>
      <c r="D31" s="212">
        <v>0</v>
      </c>
      <c r="E31" s="212">
        <v>0</v>
      </c>
      <c r="F31" s="212">
        <v>0</v>
      </c>
      <c r="G31" s="281">
        <v>0</v>
      </c>
      <c r="H31" s="832">
        <v>0</v>
      </c>
    </row>
    <row r="32" spans="1:8" ht="15.75">
      <c r="A32" s="212">
        <v>25</v>
      </c>
      <c r="B32" s="227" t="s">
        <v>697</v>
      </c>
      <c r="C32" s="297">
        <v>0</v>
      </c>
      <c r="D32" s="212">
        <v>0</v>
      </c>
      <c r="E32" s="212">
        <v>0</v>
      </c>
      <c r="F32" s="212">
        <v>0</v>
      </c>
      <c r="G32" s="281">
        <v>0</v>
      </c>
      <c r="H32" s="832">
        <v>0</v>
      </c>
    </row>
    <row r="33" spans="1:13" ht="15.75">
      <c r="A33" s="212">
        <v>26</v>
      </c>
      <c r="B33" s="227" t="s">
        <v>698</v>
      </c>
      <c r="C33" s="297">
        <v>0</v>
      </c>
      <c r="D33" s="212">
        <v>0</v>
      </c>
      <c r="E33" s="212">
        <v>0</v>
      </c>
      <c r="F33" s="212">
        <v>0</v>
      </c>
      <c r="G33" s="281">
        <v>0</v>
      </c>
      <c r="H33" s="832">
        <v>0</v>
      </c>
    </row>
    <row r="34" spans="1:13" ht="15.75">
      <c r="A34" s="212">
        <v>27</v>
      </c>
      <c r="B34" s="227" t="s">
        <v>699</v>
      </c>
      <c r="C34" s="297">
        <v>0</v>
      </c>
      <c r="D34" s="212">
        <v>0</v>
      </c>
      <c r="E34" s="212">
        <v>0</v>
      </c>
      <c r="F34" s="212">
        <v>0</v>
      </c>
      <c r="G34" s="281">
        <v>0</v>
      </c>
      <c r="H34" s="832">
        <v>0</v>
      </c>
    </row>
    <row r="35" spans="1:13" ht="15.75">
      <c r="A35" s="212">
        <v>28</v>
      </c>
      <c r="B35" s="227" t="s">
        <v>700</v>
      </c>
      <c r="C35" s="297">
        <v>0</v>
      </c>
      <c r="D35" s="212">
        <v>0</v>
      </c>
      <c r="E35" s="212">
        <v>0</v>
      </c>
      <c r="F35" s="212">
        <v>0</v>
      </c>
      <c r="G35" s="281">
        <v>0</v>
      </c>
      <c r="H35" s="832">
        <v>0</v>
      </c>
    </row>
    <row r="36" spans="1:13" ht="15.75">
      <c r="A36" s="212">
        <v>29</v>
      </c>
      <c r="B36" s="227" t="s">
        <v>701</v>
      </c>
      <c r="C36" s="297">
        <v>0</v>
      </c>
      <c r="D36" s="212">
        <v>0</v>
      </c>
      <c r="E36" s="212">
        <v>0</v>
      </c>
      <c r="F36" s="212">
        <v>0</v>
      </c>
      <c r="G36" s="281">
        <v>0</v>
      </c>
      <c r="H36" s="832">
        <v>0</v>
      </c>
    </row>
    <row r="37" spans="1:13" ht="15.75">
      <c r="A37" s="212">
        <v>30</v>
      </c>
      <c r="B37" s="227" t="s">
        <v>702</v>
      </c>
      <c r="C37" s="297">
        <v>0</v>
      </c>
      <c r="D37" s="212">
        <v>0</v>
      </c>
      <c r="E37" s="212">
        <v>0</v>
      </c>
      <c r="F37" s="212">
        <v>0</v>
      </c>
      <c r="G37" s="281">
        <v>0</v>
      </c>
      <c r="H37" s="832">
        <v>0</v>
      </c>
    </row>
    <row r="38" spans="1:13">
      <c r="A38" s="773"/>
      <c r="B38" s="774" t="s">
        <v>18</v>
      </c>
      <c r="C38" s="774">
        <f t="shared" ref="C38:H38" si="0">SUM(C8:C37)</f>
        <v>0</v>
      </c>
      <c r="D38" s="830">
        <f t="shared" si="0"/>
        <v>0</v>
      </c>
      <c r="E38" s="831">
        <f t="shared" si="0"/>
        <v>0</v>
      </c>
      <c r="F38" s="831">
        <f t="shared" si="0"/>
        <v>0</v>
      </c>
      <c r="G38" s="831">
        <f t="shared" si="0"/>
        <v>0</v>
      </c>
      <c r="H38" s="831">
        <f t="shared" si="0"/>
        <v>0</v>
      </c>
    </row>
    <row r="39" spans="1:13">
      <c r="A39" s="147"/>
    </row>
    <row r="40" spans="1:13">
      <c r="A40" s="56" t="s">
        <v>1043</v>
      </c>
    </row>
    <row r="42" spans="1:13" ht="15" customHeight="1">
      <c r="A42" s="771"/>
      <c r="B42" s="771"/>
      <c r="C42" s="771"/>
      <c r="D42" s="771"/>
      <c r="E42" s="771"/>
      <c r="F42" s="1232" t="s">
        <v>12</v>
      </c>
      <c r="G42" s="1232"/>
      <c r="H42" s="772"/>
      <c r="I42" s="772"/>
    </row>
    <row r="43" spans="1:13" ht="15" customHeight="1">
      <c r="A43" s="771"/>
      <c r="B43" s="771"/>
      <c r="C43" s="771"/>
      <c r="D43" s="771"/>
      <c r="E43" s="771"/>
      <c r="F43" s="1232" t="s">
        <v>13</v>
      </c>
      <c r="G43" s="1232"/>
      <c r="H43" s="772"/>
      <c r="I43" s="772"/>
    </row>
    <row r="44" spans="1:13" ht="15" customHeight="1">
      <c r="A44" s="771"/>
      <c r="B44" s="771"/>
      <c r="C44" s="771"/>
      <c r="D44" s="771"/>
      <c r="E44" s="771"/>
      <c r="F44" s="1229" t="s">
        <v>85</v>
      </c>
      <c r="G44" s="1229"/>
      <c r="H44" s="1229"/>
      <c r="I44" s="1229"/>
    </row>
    <row r="45" spans="1:13">
      <c r="A45" s="771" t="s">
        <v>11</v>
      </c>
      <c r="C45" s="771"/>
      <c r="D45" s="771"/>
      <c r="E45" s="771"/>
      <c r="F45" s="1230" t="s">
        <v>82</v>
      </c>
      <c r="G45" s="1230"/>
      <c r="H45" s="771"/>
      <c r="I45" s="771"/>
    </row>
    <row r="46" spans="1:13">
      <c r="A46" s="771"/>
      <c r="B46" s="771"/>
      <c r="C46" s="771"/>
      <c r="D46" s="771"/>
      <c r="E46" s="771"/>
      <c r="F46" s="771"/>
      <c r="G46" s="771"/>
      <c r="H46" s="771"/>
      <c r="I46" s="771"/>
      <c r="J46" s="771"/>
      <c r="K46" s="771"/>
      <c r="L46" s="771"/>
      <c r="M46" s="771"/>
    </row>
  </sheetData>
  <mergeCells count="9">
    <mergeCell ref="F44:I44"/>
    <mergeCell ref="F45:G45"/>
    <mergeCell ref="A4:B4"/>
    <mergeCell ref="A1:F1"/>
    <mergeCell ref="A2:G2"/>
    <mergeCell ref="A3:G3"/>
    <mergeCell ref="F5:H5"/>
    <mergeCell ref="F42:G42"/>
    <mergeCell ref="F43:G43"/>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35.xml><?xml version="1.0" encoding="utf-8"?>
<worksheet xmlns="http://schemas.openxmlformats.org/spreadsheetml/2006/main" xmlns:r="http://schemas.openxmlformats.org/officeDocument/2006/relationships">
  <sheetPr>
    <tabColor rgb="FF00B050"/>
    <pageSetUpPr fitToPage="1"/>
  </sheetPr>
  <dimension ref="A1:S35"/>
  <sheetViews>
    <sheetView topLeftCell="A5" zoomScaleSheetLayoutView="90" workbookViewId="0">
      <selection activeCell="G28" sqref="G28"/>
    </sheetView>
  </sheetViews>
  <sheetFormatPr defaultRowHeight="12.75"/>
  <cols>
    <col min="1" max="1" width="10.28515625" customWidth="1"/>
    <col min="2" max="2" width="12" customWidth="1"/>
    <col min="3" max="3" width="16.28515625" customWidth="1"/>
    <col min="4" max="4" width="15.85546875" customWidth="1"/>
    <col min="5" max="5" width="11.5703125" customWidth="1"/>
    <col min="6" max="6" width="15" customWidth="1"/>
    <col min="7" max="7" width="9.7109375" customWidth="1"/>
    <col min="8" max="8" width="15.140625" customWidth="1"/>
    <col min="9" max="9" width="16.5703125" customWidth="1"/>
    <col min="10" max="10" width="18.28515625" customWidth="1"/>
    <col min="11" max="11" width="14.140625" customWidth="1"/>
  </cols>
  <sheetData>
    <row r="1" spans="1:19" ht="15">
      <c r="D1" s="1008"/>
      <c r="E1" s="1008"/>
      <c r="H1" s="35"/>
      <c r="I1" s="1132" t="s">
        <v>68</v>
      </c>
      <c r="J1" s="1132"/>
    </row>
    <row r="2" spans="1:19" ht="15">
      <c r="D2" s="332"/>
      <c r="E2" s="332"/>
      <c r="H2" s="35"/>
      <c r="I2" s="333"/>
      <c r="J2" s="333"/>
    </row>
    <row r="3" spans="1:19" ht="15.75">
      <c r="A3" s="1005" t="s">
        <v>0</v>
      </c>
      <c r="B3" s="1005"/>
      <c r="C3" s="1005"/>
      <c r="D3" s="1005"/>
      <c r="E3" s="1005"/>
      <c r="F3" s="1005"/>
      <c r="G3" s="1005"/>
      <c r="H3" s="1005"/>
      <c r="I3" s="1005"/>
      <c r="J3" s="1005"/>
    </row>
    <row r="4" spans="1:19" ht="20.25">
      <c r="A4" s="1006" t="s">
        <v>899</v>
      </c>
      <c r="B4" s="1006"/>
      <c r="C4" s="1006"/>
      <c r="D4" s="1006"/>
      <c r="E4" s="1006"/>
      <c r="F4" s="1006"/>
      <c r="G4" s="1006"/>
      <c r="H4" s="1006"/>
      <c r="I4" s="1006"/>
      <c r="J4" s="1006"/>
    </row>
    <row r="5" spans="1:19" ht="10.5" customHeight="1"/>
    <row r="6" spans="1:19" s="13" customFormat="1" ht="16.5" customHeight="1">
      <c r="A6" s="1231" t="s">
        <v>457</v>
      </c>
      <c r="B6" s="1231"/>
      <c r="C6" s="1231"/>
      <c r="D6" s="1231"/>
      <c r="E6" s="1231"/>
      <c r="F6" s="1231"/>
      <c r="G6" s="1231"/>
      <c r="H6" s="1231"/>
      <c r="I6" s="1231"/>
      <c r="J6" s="1231"/>
      <c r="K6" s="1231"/>
    </row>
    <row r="7" spans="1:19" s="13" customFormat="1" ht="15.75" customHeight="1">
      <c r="A7" s="38"/>
      <c r="B7" s="38"/>
      <c r="C7" s="38"/>
      <c r="D7" s="38"/>
      <c r="E7" s="38"/>
      <c r="F7" s="38"/>
      <c r="G7" s="38"/>
      <c r="H7" s="38"/>
      <c r="I7" s="38"/>
      <c r="J7" s="38"/>
    </row>
    <row r="8" spans="1:19" s="13" customFormat="1">
      <c r="A8" s="942" t="s">
        <v>722</v>
      </c>
      <c r="B8" s="942"/>
      <c r="E8" s="1169"/>
      <c r="F8" s="1169"/>
      <c r="G8" s="1169"/>
      <c r="H8" s="1169"/>
      <c r="I8" s="1169" t="s">
        <v>951</v>
      </c>
      <c r="J8" s="1169"/>
      <c r="K8" s="1169"/>
    </row>
    <row r="9" spans="1:19" s="11" customFormat="1" ht="15.75" hidden="1">
      <c r="C9" s="1135" t="s">
        <v>15</v>
      </c>
      <c r="D9" s="1135"/>
      <c r="E9" s="1135"/>
      <c r="F9" s="1135"/>
      <c r="G9" s="1135"/>
      <c r="H9" s="1135"/>
      <c r="I9" s="1135"/>
      <c r="J9" s="1135"/>
    </row>
    <row r="10" spans="1:19">
      <c r="A10" s="1133" t="s">
        <v>25</v>
      </c>
      <c r="B10" s="1133" t="s">
        <v>58</v>
      </c>
      <c r="C10" s="989" t="s">
        <v>485</v>
      </c>
      <c r="D10" s="990"/>
      <c r="E10" s="989" t="s">
        <v>39</v>
      </c>
      <c r="F10" s="990"/>
      <c r="G10" s="989" t="s">
        <v>40</v>
      </c>
      <c r="H10" s="990"/>
      <c r="I10" s="985" t="s">
        <v>105</v>
      </c>
      <c r="J10" s="985"/>
      <c r="K10" s="1133" t="s">
        <v>538</v>
      </c>
      <c r="R10" s="7"/>
      <c r="S10" s="10"/>
    </row>
    <row r="11" spans="1:19" s="12" customFormat="1" ht="42.6" customHeight="1">
      <c r="A11" s="1134"/>
      <c r="B11" s="1134"/>
      <c r="C11" s="338" t="s">
        <v>41</v>
      </c>
      <c r="D11" s="338" t="s">
        <v>104</v>
      </c>
      <c r="E11" s="338" t="s">
        <v>41</v>
      </c>
      <c r="F11" s="338" t="s">
        <v>104</v>
      </c>
      <c r="G11" s="338" t="s">
        <v>41</v>
      </c>
      <c r="H11" s="338" t="s">
        <v>104</v>
      </c>
      <c r="I11" s="338" t="s">
        <v>141</v>
      </c>
      <c r="J11" s="338" t="s">
        <v>142</v>
      </c>
      <c r="K11" s="1134"/>
    </row>
    <row r="12" spans="1:19">
      <c r="A12" s="349">
        <v>1</v>
      </c>
      <c r="B12" s="349">
        <v>2</v>
      </c>
      <c r="C12" s="349">
        <v>3</v>
      </c>
      <c r="D12" s="349">
        <v>4</v>
      </c>
      <c r="E12" s="349">
        <v>5</v>
      </c>
      <c r="F12" s="349">
        <v>6</v>
      </c>
      <c r="G12" s="349">
        <v>7</v>
      </c>
      <c r="H12" s="349">
        <v>8</v>
      </c>
      <c r="I12" s="349">
        <v>9</v>
      </c>
      <c r="J12" s="349">
        <v>10</v>
      </c>
      <c r="K12" s="341">
        <v>11</v>
      </c>
    </row>
    <row r="13" spans="1:19" ht="17.25" customHeight="1">
      <c r="A13" s="6">
        <v>1</v>
      </c>
      <c r="B13" s="15" t="s">
        <v>393</v>
      </c>
      <c r="C13" s="7">
        <v>3437</v>
      </c>
      <c r="D13" s="441">
        <v>2062.1999999999998</v>
      </c>
      <c r="E13" s="7">
        <v>0</v>
      </c>
      <c r="F13" s="441">
        <v>0</v>
      </c>
      <c r="G13" s="7">
        <v>0</v>
      </c>
      <c r="H13" s="7">
        <v>0</v>
      </c>
      <c r="I13" s="7">
        <v>0</v>
      </c>
      <c r="J13" s="441">
        <v>0</v>
      </c>
      <c r="K13" s="7"/>
    </row>
    <row r="14" spans="1:19" ht="17.25" customHeight="1">
      <c r="A14" s="6">
        <v>2</v>
      </c>
      <c r="B14" s="15" t="s">
        <v>394</v>
      </c>
      <c r="C14" s="7">
        <v>17570</v>
      </c>
      <c r="D14" s="441">
        <v>10541.73</v>
      </c>
      <c r="E14" s="7">
        <v>15091</v>
      </c>
      <c r="F14" s="441">
        <v>9054.6</v>
      </c>
      <c r="G14" s="7">
        <v>0</v>
      </c>
      <c r="H14" s="7">
        <v>0</v>
      </c>
      <c r="I14" s="7">
        <v>0</v>
      </c>
      <c r="J14" s="441">
        <v>0</v>
      </c>
      <c r="K14" s="7"/>
    </row>
    <row r="15" spans="1:19" ht="17.25" customHeight="1">
      <c r="A15" s="6">
        <v>3</v>
      </c>
      <c r="B15" s="15" t="s">
        <v>395</v>
      </c>
      <c r="C15" s="7">
        <v>39152</v>
      </c>
      <c r="D15" s="441">
        <v>23491.199999999997</v>
      </c>
      <c r="E15" s="7">
        <v>9775</v>
      </c>
      <c r="F15" s="441">
        <v>5865</v>
      </c>
      <c r="G15" s="7">
        <v>0</v>
      </c>
      <c r="H15" s="7">
        <v>0</v>
      </c>
      <c r="I15" s="7">
        <v>0</v>
      </c>
      <c r="J15" s="441">
        <v>0</v>
      </c>
      <c r="K15" s="7"/>
    </row>
    <row r="16" spans="1:19" ht="17.25" customHeight="1">
      <c r="A16" s="6">
        <v>4</v>
      </c>
      <c r="B16" s="15" t="s">
        <v>396</v>
      </c>
      <c r="C16" s="7">
        <v>8993</v>
      </c>
      <c r="D16" s="441">
        <v>4484.68</v>
      </c>
      <c r="E16" s="7">
        <v>516</v>
      </c>
      <c r="F16" s="441">
        <v>309.60000000000002</v>
      </c>
      <c r="G16" s="7">
        <v>0</v>
      </c>
      <c r="H16" s="7">
        <v>0</v>
      </c>
      <c r="I16" s="7">
        <v>0</v>
      </c>
      <c r="J16" s="441">
        <v>0</v>
      </c>
      <c r="K16" s="7"/>
    </row>
    <row r="17" spans="1:16" ht="17.25" customHeight="1">
      <c r="A17" s="6">
        <v>5</v>
      </c>
      <c r="B17" s="15" t="s">
        <v>397</v>
      </c>
      <c r="C17" s="7">
        <v>0</v>
      </c>
      <c r="D17" s="441">
        <v>0</v>
      </c>
      <c r="E17" s="7">
        <v>2582</v>
      </c>
      <c r="F17" s="441">
        <v>1549.2</v>
      </c>
      <c r="G17" s="7">
        <v>0</v>
      </c>
      <c r="H17" s="7">
        <v>0</v>
      </c>
      <c r="I17" s="7">
        <v>0</v>
      </c>
      <c r="J17" s="441">
        <v>0</v>
      </c>
      <c r="K17" s="7"/>
    </row>
    <row r="18" spans="1:16" ht="17.25" customHeight="1">
      <c r="A18" s="6">
        <v>6</v>
      </c>
      <c r="B18" s="15" t="s">
        <v>398</v>
      </c>
      <c r="C18" s="7">
        <v>0</v>
      </c>
      <c r="D18" s="441">
        <v>0</v>
      </c>
      <c r="E18" s="7">
        <v>8085</v>
      </c>
      <c r="F18" s="441">
        <v>4851</v>
      </c>
      <c r="G18" s="7">
        <v>0</v>
      </c>
      <c r="H18" s="7">
        <v>0</v>
      </c>
      <c r="I18" s="7">
        <v>0</v>
      </c>
      <c r="J18" s="441">
        <v>0</v>
      </c>
      <c r="K18" s="7"/>
    </row>
    <row r="19" spans="1:16" ht="17.25" customHeight="1">
      <c r="A19" s="6">
        <v>7</v>
      </c>
      <c r="B19" s="15" t="s">
        <v>399</v>
      </c>
      <c r="C19" s="7">
        <v>0</v>
      </c>
      <c r="D19" s="441">
        <v>0</v>
      </c>
      <c r="E19" s="7">
        <v>0</v>
      </c>
      <c r="F19" s="441">
        <v>0</v>
      </c>
      <c r="G19" s="7">
        <f>25798-1137</f>
        <v>24661</v>
      </c>
      <c r="H19" s="441">
        <v>13885.21</v>
      </c>
      <c r="I19" s="7">
        <v>0</v>
      </c>
      <c r="J19" s="441">
        <v>0</v>
      </c>
      <c r="K19" s="7"/>
    </row>
    <row r="20" spans="1:16" s="10" customFormat="1" ht="14.25" customHeight="1">
      <c r="A20" s="6">
        <v>8</v>
      </c>
      <c r="B20" s="15" t="s">
        <v>264</v>
      </c>
      <c r="C20" s="7">
        <v>0</v>
      </c>
      <c r="D20" s="441">
        <v>0</v>
      </c>
      <c r="E20" s="405">
        <v>72</v>
      </c>
      <c r="F20" s="441">
        <v>43.2</v>
      </c>
      <c r="G20" s="7">
        <v>0</v>
      </c>
      <c r="H20" s="7">
        <v>0</v>
      </c>
      <c r="I20" s="7">
        <v>0</v>
      </c>
      <c r="J20" s="441">
        <v>0</v>
      </c>
      <c r="K20" s="7"/>
    </row>
    <row r="21" spans="1:16" s="10" customFormat="1" ht="14.25" customHeight="1">
      <c r="A21" s="6">
        <v>9</v>
      </c>
      <c r="B21" s="15" t="s">
        <v>371</v>
      </c>
      <c r="C21" s="7">
        <v>0</v>
      </c>
      <c r="D21" s="441">
        <v>0</v>
      </c>
      <c r="E21" s="405">
        <v>901</v>
      </c>
      <c r="F21" s="441">
        <v>540.6</v>
      </c>
      <c r="G21" s="7">
        <v>0</v>
      </c>
      <c r="H21" s="7">
        <v>0</v>
      </c>
      <c r="I21" s="7">
        <v>0</v>
      </c>
      <c r="J21" s="441">
        <v>0</v>
      </c>
      <c r="K21" s="7"/>
    </row>
    <row r="22" spans="1:16" s="10" customFormat="1" ht="14.25" customHeight="1">
      <c r="A22" s="6">
        <v>10</v>
      </c>
      <c r="B22" s="15" t="s">
        <v>537</v>
      </c>
      <c r="C22" s="7">
        <v>0</v>
      </c>
      <c r="D22" s="441">
        <v>0</v>
      </c>
      <c r="E22" s="405">
        <v>522</v>
      </c>
      <c r="F22" s="441">
        <v>313.2</v>
      </c>
      <c r="G22" s="7">
        <v>0</v>
      </c>
      <c r="H22" s="7">
        <v>0</v>
      </c>
      <c r="I22" s="7">
        <v>0</v>
      </c>
      <c r="J22" s="441">
        <v>0</v>
      </c>
      <c r="K22" s="7"/>
      <c r="M22" s="324"/>
    </row>
    <row r="23" spans="1:16" s="10" customFormat="1" ht="14.25" customHeight="1">
      <c r="A23" s="6">
        <v>11</v>
      </c>
      <c r="B23" s="15" t="s">
        <v>497</v>
      </c>
      <c r="C23" s="7">
        <v>0</v>
      </c>
      <c r="D23" s="441">
        <v>0</v>
      </c>
      <c r="E23" s="7">
        <v>0</v>
      </c>
      <c r="F23" s="441">
        <v>0</v>
      </c>
      <c r="G23" s="7">
        <v>0</v>
      </c>
      <c r="H23" s="7">
        <v>0</v>
      </c>
      <c r="I23" s="7">
        <v>0</v>
      </c>
      <c r="J23" s="441">
        <v>0</v>
      </c>
      <c r="K23" s="7"/>
    </row>
    <row r="24" spans="1:16" s="10" customFormat="1" ht="14.25" customHeight="1">
      <c r="A24" s="6">
        <v>12</v>
      </c>
      <c r="B24" s="597" t="s">
        <v>536</v>
      </c>
      <c r="C24" s="7">
        <v>0</v>
      </c>
      <c r="D24" s="441">
        <v>0</v>
      </c>
      <c r="E24" s="7">
        <v>5810</v>
      </c>
      <c r="F24" s="441">
        <v>3486</v>
      </c>
      <c r="G24" s="7"/>
      <c r="H24" s="7"/>
      <c r="I24" s="7"/>
      <c r="J24" s="441"/>
      <c r="K24" s="7"/>
    </row>
    <row r="25" spans="1:16" s="10" customFormat="1" ht="14.25" customHeight="1">
      <c r="A25" s="6">
        <v>13</v>
      </c>
      <c r="B25" s="805" t="s">
        <v>887</v>
      </c>
      <c r="C25" s="7">
        <v>0</v>
      </c>
      <c r="D25" s="441">
        <v>0</v>
      </c>
      <c r="E25" s="7">
        <v>1137</v>
      </c>
      <c r="F25" s="441">
        <v>682.2</v>
      </c>
      <c r="G25" s="7"/>
      <c r="H25" s="7"/>
      <c r="I25" s="7"/>
      <c r="J25" s="441"/>
      <c r="K25" s="7"/>
    </row>
    <row r="26" spans="1:16" s="10" customFormat="1" ht="15.75" customHeight="1">
      <c r="A26" s="360" t="s">
        <v>18</v>
      </c>
      <c r="B26" s="356"/>
      <c r="C26" s="355">
        <f t="shared" ref="C26:H26" si="0">SUM(C13:C23)</f>
        <v>69152</v>
      </c>
      <c r="D26" s="392">
        <f t="shared" si="0"/>
        <v>40579.81</v>
      </c>
      <c r="E26" s="355">
        <f>SUM(E13:E25)</f>
        <v>44491</v>
      </c>
      <c r="F26" s="392">
        <f>SUM(F13:F25)</f>
        <v>26694.600000000002</v>
      </c>
      <c r="G26" s="355">
        <f t="shared" si="0"/>
        <v>24661</v>
      </c>
      <c r="H26" s="392">
        <f t="shared" si="0"/>
        <v>13885.21</v>
      </c>
      <c r="I26" s="356">
        <v>0</v>
      </c>
      <c r="J26" s="618">
        <v>0</v>
      </c>
      <c r="K26" s="355"/>
    </row>
    <row r="27" spans="1:16" s="10" customFormat="1">
      <c r="A27" s="8"/>
    </row>
    <row r="28" spans="1:16" s="10" customFormat="1">
      <c r="A28" s="8"/>
    </row>
    <row r="29" spans="1:16" s="10" customFormat="1">
      <c r="A29" s="8"/>
      <c r="G29" s="324"/>
    </row>
    <row r="30" spans="1:16" s="13" customFormat="1" ht="13.9" customHeight="1">
      <c r="B30" s="69"/>
      <c r="C30" s="69"/>
      <c r="D30" s="69"/>
      <c r="E30" s="69"/>
      <c r="F30" s="69"/>
      <c r="G30" s="69"/>
      <c r="H30" s="69"/>
      <c r="I30" s="943" t="s">
        <v>12</v>
      </c>
      <c r="J30" s="943"/>
      <c r="K30" s="69"/>
      <c r="L30" s="69"/>
      <c r="M30" s="69"/>
      <c r="N30" s="69"/>
      <c r="O30" s="69"/>
      <c r="P30" s="69"/>
    </row>
    <row r="31" spans="1:16" s="13" customFormat="1" ht="13.15" customHeight="1">
      <c r="A31" s="955" t="s">
        <v>13</v>
      </c>
      <c r="B31" s="955"/>
      <c r="C31" s="955"/>
      <c r="D31" s="955"/>
      <c r="E31" s="955"/>
      <c r="F31" s="955"/>
      <c r="G31" s="955"/>
      <c r="H31" s="955"/>
      <c r="I31" s="955"/>
      <c r="J31" s="955"/>
      <c r="K31" s="69"/>
      <c r="L31" s="69"/>
      <c r="M31" s="69"/>
      <c r="N31" s="69"/>
      <c r="O31" s="69"/>
      <c r="P31" s="69"/>
    </row>
    <row r="32" spans="1:16" s="13" customFormat="1" ht="13.15" customHeight="1">
      <c r="A32" s="955" t="s">
        <v>19</v>
      </c>
      <c r="B32" s="955"/>
      <c r="C32" s="955"/>
      <c r="D32" s="955"/>
      <c r="E32" s="955"/>
      <c r="F32" s="955"/>
      <c r="G32" s="955"/>
      <c r="H32" s="955"/>
      <c r="I32" s="955"/>
      <c r="J32" s="955"/>
      <c r="K32" s="69"/>
      <c r="L32" s="69"/>
      <c r="M32" s="69"/>
      <c r="N32" s="69"/>
      <c r="O32" s="69"/>
      <c r="P32" s="69"/>
    </row>
    <row r="33" spans="1:10" s="13" customFormat="1">
      <c r="A33" s="12" t="s">
        <v>22</v>
      </c>
      <c r="B33" s="12"/>
      <c r="C33" s="12"/>
      <c r="D33" s="12"/>
      <c r="E33" s="12"/>
      <c r="F33" s="12"/>
      <c r="H33" s="1008" t="s">
        <v>23</v>
      </c>
      <c r="I33" s="1008"/>
    </row>
    <row r="34" spans="1:10" s="13" customFormat="1">
      <c r="A34" s="12"/>
    </row>
    <row r="35" spans="1:10">
      <c r="A35" s="1122"/>
      <c r="B35" s="1122"/>
      <c r="C35" s="1122"/>
      <c r="D35" s="1122"/>
      <c r="E35" s="1122"/>
      <c r="F35" s="1122"/>
      <c r="G35" s="1122"/>
      <c r="H35" s="1122"/>
      <c r="I35" s="1122"/>
      <c r="J35" s="1122"/>
    </row>
  </sheetData>
  <mergeCells count="21">
    <mergeCell ref="D1:E1"/>
    <mergeCell ref="I1:J1"/>
    <mergeCell ref="A3:J3"/>
    <mergeCell ref="A4:J4"/>
    <mergeCell ref="A6:K6"/>
    <mergeCell ref="A8:B8"/>
    <mergeCell ref="E8:H8"/>
    <mergeCell ref="I8:K8"/>
    <mergeCell ref="C9:J9"/>
    <mergeCell ref="A10:A11"/>
    <mergeCell ref="B10:B11"/>
    <mergeCell ref="C10:D10"/>
    <mergeCell ref="E10:F10"/>
    <mergeCell ref="G10:H10"/>
    <mergeCell ref="I10:J10"/>
    <mergeCell ref="K10:K11"/>
    <mergeCell ref="I30:J30"/>
    <mergeCell ref="A31:J31"/>
    <mergeCell ref="A32:J32"/>
    <mergeCell ref="H33:I33"/>
    <mergeCell ref="A35:J35"/>
  </mergeCells>
  <printOptions horizontalCentered="1"/>
  <pageMargins left="0.70866141732283472" right="0.70866141732283472" top="0.23622047244094491" bottom="0" header="0.31496062992125984" footer="0.31496062992125984"/>
  <pageSetup paperSize="9" scale="86" orientation="landscape" r:id="rId1"/>
  <drawing r:id="rId2"/>
</worksheet>
</file>

<file path=xl/worksheets/sheet36.xml><?xml version="1.0" encoding="utf-8"?>
<worksheet xmlns="http://schemas.openxmlformats.org/spreadsheetml/2006/main" xmlns:r="http://schemas.openxmlformats.org/officeDocument/2006/relationships">
  <sheetPr>
    <tabColor rgb="FF00B050"/>
    <pageSetUpPr fitToPage="1"/>
  </sheetPr>
  <dimension ref="A1:K52"/>
  <sheetViews>
    <sheetView zoomScaleSheetLayoutView="90" workbookViewId="0">
      <selection activeCell="E7" sqref="E7:H7"/>
    </sheetView>
  </sheetViews>
  <sheetFormatPr defaultRowHeight="12.75"/>
  <cols>
    <col min="2" max="2" width="19.140625" customWidth="1"/>
    <col min="3" max="3" width="16.28515625" customWidth="1"/>
    <col min="4" max="4" width="15.85546875" customWidth="1"/>
    <col min="5" max="5" width="11.5703125" customWidth="1"/>
    <col min="6" max="6" width="15" customWidth="1"/>
    <col min="7" max="7" width="9.7109375" customWidth="1"/>
    <col min="8" max="8" width="15.140625" customWidth="1"/>
    <col min="9" max="9" width="16.5703125" customWidth="1"/>
    <col min="10" max="10" width="18.28515625" customWidth="1"/>
    <col min="11" max="11" width="14.140625" customWidth="1"/>
  </cols>
  <sheetData>
    <row r="1" spans="1:11" ht="15">
      <c r="D1" s="1008"/>
      <c r="E1" s="1008"/>
      <c r="H1" s="35"/>
      <c r="I1" s="1132" t="s">
        <v>400</v>
      </c>
      <c r="J1" s="1132"/>
    </row>
    <row r="2" spans="1:11" ht="15">
      <c r="A2" s="1135" t="s">
        <v>0</v>
      </c>
      <c r="B2" s="1135"/>
      <c r="C2" s="1135"/>
      <c r="D2" s="1135"/>
      <c r="E2" s="1135"/>
      <c r="F2" s="1135"/>
      <c r="G2" s="1135"/>
      <c r="H2" s="1135"/>
      <c r="I2" s="1135"/>
      <c r="J2" s="1135"/>
    </row>
    <row r="3" spans="1:11" ht="20.25">
      <c r="A3" s="1006" t="s">
        <v>899</v>
      </c>
      <c r="B3" s="1006"/>
      <c r="C3" s="1006"/>
      <c r="D3" s="1006"/>
      <c r="E3" s="1006"/>
      <c r="F3" s="1006"/>
      <c r="G3" s="1006"/>
      <c r="H3" s="1006"/>
      <c r="I3" s="1006"/>
      <c r="J3" s="1006"/>
    </row>
    <row r="4" spans="1:11" ht="10.5" customHeight="1"/>
    <row r="5" spans="1:11" s="13" customFormat="1" ht="18.75" customHeight="1">
      <c r="A5" s="1233" t="s">
        <v>458</v>
      </c>
      <c r="B5" s="1233"/>
      <c r="C5" s="1233"/>
      <c r="D5" s="1233"/>
      <c r="E5" s="1233"/>
      <c r="F5" s="1233"/>
      <c r="G5" s="1233"/>
      <c r="H5" s="1233"/>
      <c r="I5" s="1233"/>
      <c r="J5" s="1233"/>
      <c r="K5" s="1233"/>
    </row>
    <row r="6" spans="1:11" s="13" customFormat="1" ht="15.75" customHeight="1">
      <c r="A6" s="38"/>
      <c r="B6" s="38"/>
      <c r="C6" s="38"/>
      <c r="D6" s="38"/>
      <c r="E6" s="38"/>
      <c r="F6" s="38"/>
      <c r="G6" s="38"/>
      <c r="H6" s="38"/>
      <c r="I6" s="38"/>
      <c r="J6" s="38"/>
    </row>
    <row r="7" spans="1:11" s="13" customFormat="1">
      <c r="A7" s="942" t="s">
        <v>722</v>
      </c>
      <c r="B7" s="942"/>
      <c r="E7" s="1169"/>
      <c r="F7" s="1169"/>
      <c r="G7" s="1169"/>
      <c r="H7" s="1169"/>
      <c r="I7" s="1169" t="s">
        <v>950</v>
      </c>
      <c r="J7" s="1169"/>
      <c r="K7" s="1169"/>
    </row>
    <row r="8" spans="1:11" s="11" customFormat="1" ht="15.75" hidden="1">
      <c r="C8" s="1135" t="s">
        <v>15</v>
      </c>
      <c r="D8" s="1135"/>
      <c r="E8" s="1135"/>
      <c r="F8" s="1135"/>
      <c r="G8" s="1135"/>
      <c r="H8" s="1135"/>
      <c r="I8" s="1135"/>
      <c r="J8" s="1135"/>
    </row>
    <row r="9" spans="1:11" ht="27.75" customHeight="1">
      <c r="A9" s="1133" t="s">
        <v>25</v>
      </c>
      <c r="B9" s="1133" t="s">
        <v>38</v>
      </c>
      <c r="C9" s="989" t="s">
        <v>952</v>
      </c>
      <c r="D9" s="990"/>
      <c r="E9" s="989" t="s">
        <v>39</v>
      </c>
      <c r="F9" s="990"/>
      <c r="G9" s="989" t="s">
        <v>40</v>
      </c>
      <c r="H9" s="990"/>
      <c r="I9" s="985" t="s">
        <v>105</v>
      </c>
      <c r="J9" s="985"/>
      <c r="K9" s="985" t="s">
        <v>249</v>
      </c>
    </row>
    <row r="10" spans="1:11" s="12" customFormat="1" ht="36.75" customHeight="1">
      <c r="A10" s="1134"/>
      <c r="B10" s="1134"/>
      <c r="C10" s="338" t="s">
        <v>41</v>
      </c>
      <c r="D10" s="338" t="s">
        <v>104</v>
      </c>
      <c r="E10" s="338" t="s">
        <v>41</v>
      </c>
      <c r="F10" s="338" t="s">
        <v>104</v>
      </c>
      <c r="G10" s="338" t="s">
        <v>41</v>
      </c>
      <c r="H10" s="338" t="s">
        <v>104</v>
      </c>
      <c r="I10" s="338" t="s">
        <v>141</v>
      </c>
      <c r="J10" s="338" t="s">
        <v>142</v>
      </c>
      <c r="K10" s="985"/>
    </row>
    <row r="11" spans="1:11">
      <c r="A11" s="349">
        <v>1</v>
      </c>
      <c r="B11" s="349">
        <v>2</v>
      </c>
      <c r="C11" s="349">
        <v>3</v>
      </c>
      <c r="D11" s="349">
        <v>4</v>
      </c>
      <c r="E11" s="349">
        <v>5</v>
      </c>
      <c r="F11" s="349">
        <v>6</v>
      </c>
      <c r="G11" s="349">
        <v>7</v>
      </c>
      <c r="H11" s="349">
        <v>8</v>
      </c>
      <c r="I11" s="349">
        <v>9</v>
      </c>
      <c r="J11" s="349">
        <v>10</v>
      </c>
      <c r="K11" s="341">
        <v>11</v>
      </c>
    </row>
    <row r="12" spans="1:11">
      <c r="A12" s="84">
        <v>1</v>
      </c>
      <c r="B12" s="225" t="s">
        <v>673</v>
      </c>
      <c r="C12" s="256">
        <v>2045</v>
      </c>
      <c r="D12" s="331">
        <v>1201.3674000000001</v>
      </c>
      <c r="E12" s="319">
        <v>1596.8075840752872</v>
      </c>
      <c r="F12" s="331">
        <v>958.08455044517234</v>
      </c>
      <c r="G12" s="319">
        <v>448.1924159247128</v>
      </c>
      <c r="H12" s="331">
        <v>252.3517219708034</v>
      </c>
      <c r="I12" s="334">
        <v>0</v>
      </c>
      <c r="J12" s="439">
        <v>0</v>
      </c>
      <c r="K12" s="320">
        <v>0</v>
      </c>
    </row>
    <row r="13" spans="1:11">
      <c r="A13" s="84">
        <v>2</v>
      </c>
      <c r="B13" s="225" t="s">
        <v>674</v>
      </c>
      <c r="C13" s="256">
        <v>3152</v>
      </c>
      <c r="D13" s="331">
        <v>1891.2</v>
      </c>
      <c r="E13" s="319">
        <v>2865.2228629422889</v>
      </c>
      <c r="F13" s="331">
        <v>1719.1337177653734</v>
      </c>
      <c r="G13" s="319">
        <v>286.77713705771112</v>
      </c>
      <c r="H13" s="331">
        <v>161.46793606281582</v>
      </c>
      <c r="I13" s="334">
        <v>0</v>
      </c>
      <c r="J13" s="439">
        <v>0</v>
      </c>
      <c r="K13" s="320">
        <v>0</v>
      </c>
    </row>
    <row r="14" spans="1:11">
      <c r="A14" s="84">
        <v>3</v>
      </c>
      <c r="B14" s="225" t="s">
        <v>675</v>
      </c>
      <c r="C14" s="256">
        <v>2323</v>
      </c>
      <c r="D14" s="331">
        <v>1371.0042100000001</v>
      </c>
      <c r="E14" s="319">
        <v>1681.9843382386862</v>
      </c>
      <c r="F14" s="331">
        <v>1009.1906029432116</v>
      </c>
      <c r="G14" s="319">
        <v>641.01566176131382</v>
      </c>
      <c r="H14" s="331">
        <v>360.91955220164681</v>
      </c>
      <c r="I14" s="334">
        <v>0</v>
      </c>
      <c r="J14" s="439">
        <v>0</v>
      </c>
      <c r="K14" s="320">
        <v>0</v>
      </c>
    </row>
    <row r="15" spans="1:11">
      <c r="A15" s="84">
        <v>4</v>
      </c>
      <c r="B15" s="225" t="s">
        <v>676</v>
      </c>
      <c r="C15" s="256">
        <v>2244</v>
      </c>
      <c r="D15" s="331">
        <v>1311.9530199999999</v>
      </c>
      <c r="E15" s="319">
        <v>999.5440789777183</v>
      </c>
      <c r="F15" s="331">
        <v>599.72644738663098</v>
      </c>
      <c r="G15" s="319">
        <v>1244.4559210222817</v>
      </c>
      <c r="H15" s="331">
        <v>700.68252703206679</v>
      </c>
      <c r="I15" s="334">
        <v>0</v>
      </c>
      <c r="J15" s="439">
        <v>0</v>
      </c>
      <c r="K15" s="320">
        <v>0</v>
      </c>
    </row>
    <row r="16" spans="1:11">
      <c r="A16" s="84">
        <v>5</v>
      </c>
      <c r="B16" s="225" t="s">
        <v>677</v>
      </c>
      <c r="C16" s="256">
        <v>2942</v>
      </c>
      <c r="D16" s="331">
        <v>1711.40193</v>
      </c>
      <c r="E16" s="319">
        <v>1427.480301702265</v>
      </c>
      <c r="F16" s="331">
        <v>856.48818102135897</v>
      </c>
      <c r="G16" s="319">
        <v>1514.519698297735</v>
      </c>
      <c r="H16" s="331">
        <v>852.74011840560786</v>
      </c>
      <c r="I16" s="334">
        <v>0</v>
      </c>
      <c r="J16" s="439">
        <v>0</v>
      </c>
      <c r="K16" s="320">
        <v>0</v>
      </c>
    </row>
    <row r="17" spans="1:11">
      <c r="A17" s="84">
        <v>6</v>
      </c>
      <c r="B17" s="225" t="s">
        <v>678</v>
      </c>
      <c r="C17" s="256">
        <v>1013</v>
      </c>
      <c r="D17" s="331">
        <v>602.12638000000004</v>
      </c>
      <c r="E17" s="319">
        <v>779.93172486967751</v>
      </c>
      <c r="F17" s="331">
        <v>467.95903492180651</v>
      </c>
      <c r="G17" s="319">
        <v>233.06827513032249</v>
      </c>
      <c r="H17" s="331">
        <v>131.22752299267285</v>
      </c>
      <c r="I17" s="334">
        <v>0</v>
      </c>
      <c r="J17" s="439">
        <v>0</v>
      </c>
      <c r="K17" s="320">
        <v>0</v>
      </c>
    </row>
    <row r="18" spans="1:11">
      <c r="A18" s="84">
        <v>7</v>
      </c>
      <c r="B18" s="225" t="s">
        <v>679</v>
      </c>
      <c r="C18" s="256">
        <v>3094</v>
      </c>
      <c r="D18" s="331">
        <v>1825.1950999999999</v>
      </c>
      <c r="E18" s="319">
        <v>1579.3617428610969</v>
      </c>
      <c r="F18" s="331">
        <v>947.61704571665814</v>
      </c>
      <c r="G18" s="319">
        <v>1514.6382571389031</v>
      </c>
      <c r="H18" s="331">
        <v>852.80687216283491</v>
      </c>
      <c r="I18" s="334">
        <v>0</v>
      </c>
      <c r="J18" s="439">
        <v>0</v>
      </c>
      <c r="K18" s="320">
        <v>0</v>
      </c>
    </row>
    <row r="19" spans="1:11">
      <c r="A19" s="84">
        <v>8</v>
      </c>
      <c r="B19" s="225" t="s">
        <v>680</v>
      </c>
      <c r="C19" s="256">
        <v>757</v>
      </c>
      <c r="D19" s="331">
        <v>443.05538999999999</v>
      </c>
      <c r="E19" s="319">
        <v>325.31362734695762</v>
      </c>
      <c r="F19" s="331">
        <v>195.18817640817457</v>
      </c>
      <c r="G19" s="319">
        <v>431.68637265304238</v>
      </c>
      <c r="H19" s="331">
        <v>243.05810544688984</v>
      </c>
      <c r="I19" s="334">
        <v>0</v>
      </c>
      <c r="J19" s="439">
        <v>0</v>
      </c>
      <c r="K19" s="320">
        <v>0</v>
      </c>
    </row>
    <row r="20" spans="1:11">
      <c r="A20" s="84">
        <v>9</v>
      </c>
      <c r="B20" s="225" t="s">
        <v>681</v>
      </c>
      <c r="C20" s="256">
        <v>1921</v>
      </c>
      <c r="D20" s="331">
        <v>1115.2148999999999</v>
      </c>
      <c r="E20" s="319">
        <v>1640.9353000876506</v>
      </c>
      <c r="F20" s="331">
        <v>984.56118005259032</v>
      </c>
      <c r="G20" s="319">
        <v>280.0646999123494</v>
      </c>
      <c r="H20" s="331">
        <v>157.68854352499707</v>
      </c>
      <c r="I20" s="334">
        <v>0</v>
      </c>
      <c r="J20" s="439">
        <v>0</v>
      </c>
      <c r="K20" s="320">
        <v>0</v>
      </c>
    </row>
    <row r="21" spans="1:11">
      <c r="A21" s="84">
        <v>10</v>
      </c>
      <c r="B21" s="225" t="s">
        <v>682</v>
      </c>
      <c r="C21" s="256">
        <v>1603</v>
      </c>
      <c r="D21" s="331">
        <v>950.04750999999999</v>
      </c>
      <c r="E21" s="319">
        <v>1070.3536697882548</v>
      </c>
      <c r="F21" s="331">
        <v>642.21220187295285</v>
      </c>
      <c r="G21" s="319">
        <v>532.64633021174518</v>
      </c>
      <c r="H21" s="331">
        <v>299.9029297562721</v>
      </c>
      <c r="I21" s="334">
        <v>0</v>
      </c>
      <c r="J21" s="439">
        <v>0</v>
      </c>
      <c r="K21" s="320">
        <v>0</v>
      </c>
    </row>
    <row r="22" spans="1:11">
      <c r="A22" s="84">
        <v>11</v>
      </c>
      <c r="B22" s="225" t="s">
        <v>683</v>
      </c>
      <c r="C22" s="256">
        <v>4509</v>
      </c>
      <c r="D22" s="331">
        <v>2625.2601199999999</v>
      </c>
      <c r="E22" s="319">
        <v>1925.1998892835725</v>
      </c>
      <c r="F22" s="331">
        <v>1155.1199335701435</v>
      </c>
      <c r="G22" s="319">
        <v>2583.8001107164273</v>
      </c>
      <c r="H22" s="331">
        <v>1454.7912548283055</v>
      </c>
      <c r="I22" s="334">
        <v>0</v>
      </c>
      <c r="J22" s="439">
        <v>0</v>
      </c>
      <c r="K22" s="320">
        <v>0</v>
      </c>
    </row>
    <row r="23" spans="1:11">
      <c r="A23" s="84">
        <v>12</v>
      </c>
      <c r="B23" s="225" t="s">
        <v>684</v>
      </c>
      <c r="C23" s="256">
        <v>1781</v>
      </c>
      <c r="D23" s="331">
        <v>1048.94496</v>
      </c>
      <c r="E23" s="319">
        <v>931.8131660285095</v>
      </c>
      <c r="F23" s="331">
        <v>559.08789961710568</v>
      </c>
      <c r="G23" s="319">
        <v>849.1868339714905</v>
      </c>
      <c r="H23" s="331">
        <v>478.12892903488421</v>
      </c>
      <c r="I23" s="334">
        <v>0</v>
      </c>
      <c r="J23" s="439">
        <v>0</v>
      </c>
      <c r="K23" s="320">
        <v>0</v>
      </c>
    </row>
    <row r="24" spans="1:11">
      <c r="A24" s="84">
        <v>13</v>
      </c>
      <c r="B24" s="225" t="s">
        <v>685</v>
      </c>
      <c r="C24" s="256">
        <v>2733</v>
      </c>
      <c r="D24" s="331">
        <v>1584.0769499999999</v>
      </c>
      <c r="E24" s="319">
        <v>2291.5625547815657</v>
      </c>
      <c r="F24" s="331">
        <v>1374.9375328689393</v>
      </c>
      <c r="G24" s="319">
        <v>441.43744521843428</v>
      </c>
      <c r="H24" s="331">
        <v>248.54838119790176</v>
      </c>
      <c r="I24" s="334">
        <v>0</v>
      </c>
      <c r="J24" s="439">
        <v>0</v>
      </c>
      <c r="K24" s="320">
        <v>0</v>
      </c>
    </row>
    <row r="25" spans="1:11">
      <c r="A25" s="84">
        <v>14</v>
      </c>
      <c r="B25" s="225" t="s">
        <v>686</v>
      </c>
      <c r="C25" s="256">
        <v>957</v>
      </c>
      <c r="D25" s="331">
        <v>567.20929000000001</v>
      </c>
      <c r="E25" s="319">
        <v>585.97501960603404</v>
      </c>
      <c r="F25" s="331">
        <v>351.58501176362046</v>
      </c>
      <c r="G25" s="319">
        <v>371.02498039396596</v>
      </c>
      <c r="H25" s="331">
        <v>208.90311698698756</v>
      </c>
      <c r="I25" s="334">
        <v>0</v>
      </c>
      <c r="J25" s="439">
        <v>0</v>
      </c>
      <c r="K25" s="320">
        <v>0</v>
      </c>
    </row>
    <row r="26" spans="1:11">
      <c r="A26" s="84">
        <v>15</v>
      </c>
      <c r="B26" s="225" t="s">
        <v>687</v>
      </c>
      <c r="C26" s="256">
        <v>2731</v>
      </c>
      <c r="D26" s="331">
        <v>1612.15688</v>
      </c>
      <c r="E26" s="319">
        <v>1748.6890252341191</v>
      </c>
      <c r="F26" s="331">
        <v>1049.2134151404714</v>
      </c>
      <c r="G26" s="319">
        <v>982.31097476588093</v>
      </c>
      <c r="H26" s="331">
        <v>553.08358014390967</v>
      </c>
      <c r="I26" s="334">
        <v>0</v>
      </c>
      <c r="J26" s="439">
        <v>0</v>
      </c>
      <c r="K26" s="320">
        <v>0</v>
      </c>
    </row>
    <row r="27" spans="1:11">
      <c r="A27" s="84">
        <v>16</v>
      </c>
      <c r="B27" s="227" t="s">
        <v>688</v>
      </c>
      <c r="C27" s="256">
        <v>2236</v>
      </c>
      <c r="D27" s="331">
        <v>1282.027</v>
      </c>
      <c r="E27" s="319">
        <v>1396.6935230889883</v>
      </c>
      <c r="F27" s="331">
        <v>838.01611385339288</v>
      </c>
      <c r="G27" s="319">
        <v>839.30647691101171</v>
      </c>
      <c r="H27" s="331">
        <v>472.56586051942537</v>
      </c>
      <c r="I27" s="334">
        <v>0</v>
      </c>
      <c r="J27" s="439">
        <v>0</v>
      </c>
      <c r="K27" s="320">
        <v>0</v>
      </c>
    </row>
    <row r="28" spans="1:11">
      <c r="A28" s="84">
        <v>17</v>
      </c>
      <c r="B28" s="227" t="s">
        <v>689</v>
      </c>
      <c r="C28" s="256">
        <v>2441</v>
      </c>
      <c r="D28" s="331">
        <v>1433.3951</v>
      </c>
      <c r="E28" s="319">
        <v>1090.8781888637727</v>
      </c>
      <c r="F28" s="331">
        <v>654.52691331826361</v>
      </c>
      <c r="G28" s="319">
        <v>1350.1218111362273</v>
      </c>
      <c r="H28" s="331">
        <v>760.17699498020579</v>
      </c>
      <c r="I28" s="334">
        <v>0</v>
      </c>
      <c r="J28" s="439">
        <v>0</v>
      </c>
      <c r="K28" s="320">
        <v>0</v>
      </c>
    </row>
    <row r="29" spans="1:11">
      <c r="A29" s="84">
        <v>18</v>
      </c>
      <c r="B29" s="227" t="s">
        <v>690</v>
      </c>
      <c r="C29" s="256">
        <v>3109</v>
      </c>
      <c r="D29" s="331">
        <v>1838.4503</v>
      </c>
      <c r="E29" s="319">
        <v>2517.332264612262</v>
      </c>
      <c r="F29" s="331">
        <v>1510.3993587673572</v>
      </c>
      <c r="G29" s="319">
        <v>591.66773538773805</v>
      </c>
      <c r="H29" s="331">
        <v>333.13453453157513</v>
      </c>
      <c r="I29" s="334">
        <v>0</v>
      </c>
      <c r="J29" s="439">
        <v>0</v>
      </c>
      <c r="K29" s="320">
        <v>0</v>
      </c>
    </row>
    <row r="30" spans="1:11">
      <c r="A30" s="84">
        <v>19</v>
      </c>
      <c r="B30" s="227" t="s">
        <v>691</v>
      </c>
      <c r="C30" s="256">
        <v>2010</v>
      </c>
      <c r="D30" s="331">
        <v>1186.6488999999999</v>
      </c>
      <c r="E30" s="319">
        <v>1098.061770540204</v>
      </c>
      <c r="F30" s="331">
        <v>658.83706232412237</v>
      </c>
      <c r="G30" s="319">
        <v>911.93822945979605</v>
      </c>
      <c r="H30" s="331">
        <v>513.46067974037771</v>
      </c>
      <c r="I30" s="334">
        <v>0</v>
      </c>
      <c r="J30" s="439">
        <v>0</v>
      </c>
      <c r="K30" s="320">
        <v>0</v>
      </c>
    </row>
    <row r="31" spans="1:11">
      <c r="A31" s="84">
        <v>20</v>
      </c>
      <c r="B31" s="227" t="s">
        <v>692</v>
      </c>
      <c r="C31" s="256">
        <v>2936</v>
      </c>
      <c r="D31" s="331">
        <v>1744.2752</v>
      </c>
      <c r="E31" s="319">
        <v>1862.600106103243</v>
      </c>
      <c r="F31" s="331">
        <v>1117.5600636619458</v>
      </c>
      <c r="G31" s="319">
        <v>1073.399893896757</v>
      </c>
      <c r="H31" s="331">
        <v>604.37058273120272</v>
      </c>
      <c r="I31" s="334">
        <v>0</v>
      </c>
      <c r="J31" s="439">
        <v>0</v>
      </c>
      <c r="K31" s="320">
        <v>0</v>
      </c>
    </row>
    <row r="32" spans="1:11">
      <c r="A32" s="84">
        <v>21</v>
      </c>
      <c r="B32" s="227" t="s">
        <v>693</v>
      </c>
      <c r="C32" s="256">
        <v>1561</v>
      </c>
      <c r="D32" s="331">
        <v>906.81349</v>
      </c>
      <c r="E32" s="319">
        <v>1185.2909766111547</v>
      </c>
      <c r="F32" s="331">
        <v>711.17458596669292</v>
      </c>
      <c r="G32" s="319">
        <v>375.70902338884525</v>
      </c>
      <c r="H32" s="331">
        <v>211.54043585617077</v>
      </c>
      <c r="I32" s="334">
        <v>0</v>
      </c>
      <c r="J32" s="439">
        <v>0</v>
      </c>
      <c r="K32" s="320">
        <v>0</v>
      </c>
    </row>
    <row r="33" spans="1:11">
      <c r="A33" s="84">
        <v>22</v>
      </c>
      <c r="B33" s="227" t="s">
        <v>694</v>
      </c>
      <c r="C33" s="256">
        <v>4860</v>
      </c>
      <c r="D33" s="331">
        <v>2866.49109</v>
      </c>
      <c r="E33" s="319">
        <v>3608.2104534760347</v>
      </c>
      <c r="F33" s="331">
        <v>2164.9262720856209</v>
      </c>
      <c r="G33" s="319">
        <v>1251.7895465239653</v>
      </c>
      <c r="H33" s="331">
        <v>704.81167549126269</v>
      </c>
      <c r="I33" s="334">
        <v>0</v>
      </c>
      <c r="J33" s="439">
        <v>0</v>
      </c>
      <c r="K33" s="320">
        <v>0</v>
      </c>
    </row>
    <row r="34" spans="1:11">
      <c r="A34" s="84">
        <v>23</v>
      </c>
      <c r="B34" s="227" t="s">
        <v>695</v>
      </c>
      <c r="C34" s="256">
        <v>2268</v>
      </c>
      <c r="D34" s="331">
        <v>1304.5703799999999</v>
      </c>
      <c r="E34" s="319">
        <v>1231.4711445310697</v>
      </c>
      <c r="F34" s="331">
        <v>738.88268671864182</v>
      </c>
      <c r="G34" s="319">
        <v>1036.5288554689303</v>
      </c>
      <c r="H34" s="331">
        <v>583.61059280831046</v>
      </c>
      <c r="I34" s="334">
        <v>0</v>
      </c>
      <c r="J34" s="439">
        <v>0</v>
      </c>
      <c r="K34" s="320">
        <v>0</v>
      </c>
    </row>
    <row r="35" spans="1:11">
      <c r="A35" s="84">
        <v>24</v>
      </c>
      <c r="B35" s="227" t="s">
        <v>696</v>
      </c>
      <c r="C35" s="256">
        <v>1597</v>
      </c>
      <c r="D35" s="331">
        <v>935.50552000000005</v>
      </c>
      <c r="E35" s="319">
        <v>572.63408220694748</v>
      </c>
      <c r="F35" s="331">
        <v>343.58044932416851</v>
      </c>
      <c r="G35" s="319">
        <v>1024.3659177930526</v>
      </c>
      <c r="H35" s="331">
        <v>576.76233264665962</v>
      </c>
      <c r="I35" s="334">
        <v>0</v>
      </c>
      <c r="J35" s="439">
        <v>0</v>
      </c>
      <c r="K35" s="320">
        <v>0</v>
      </c>
    </row>
    <row r="36" spans="1:11">
      <c r="A36" s="84">
        <v>25</v>
      </c>
      <c r="B36" s="227" t="s">
        <v>697</v>
      </c>
      <c r="C36" s="256">
        <v>1346</v>
      </c>
      <c r="D36" s="331">
        <v>788.45153000000005</v>
      </c>
      <c r="E36" s="319">
        <v>986.20314157863174</v>
      </c>
      <c r="F36" s="331">
        <v>591.72188494717898</v>
      </c>
      <c r="G36" s="319">
        <v>359.79685842136826</v>
      </c>
      <c r="H36" s="331">
        <v>202.58119851267048</v>
      </c>
      <c r="I36" s="334">
        <v>0</v>
      </c>
      <c r="J36" s="439">
        <v>0</v>
      </c>
      <c r="K36" s="320">
        <v>0</v>
      </c>
    </row>
    <row r="37" spans="1:11">
      <c r="A37" s="84">
        <v>26</v>
      </c>
      <c r="B37" s="227" t="s">
        <v>698</v>
      </c>
      <c r="C37" s="256">
        <v>2549</v>
      </c>
      <c r="D37" s="331">
        <v>1495.4595999999999</v>
      </c>
      <c r="E37" s="319">
        <v>1461.3457581768696</v>
      </c>
      <c r="F37" s="331">
        <v>876.80745490612173</v>
      </c>
      <c r="G37" s="319">
        <v>1087.6542418231304</v>
      </c>
      <c r="H37" s="331">
        <v>612.39639735229503</v>
      </c>
      <c r="I37" s="334">
        <v>0</v>
      </c>
      <c r="J37" s="439">
        <v>0</v>
      </c>
      <c r="K37" s="320">
        <v>0</v>
      </c>
    </row>
    <row r="38" spans="1:11">
      <c r="A38" s="84">
        <v>27</v>
      </c>
      <c r="B38" s="227" t="s">
        <v>699</v>
      </c>
      <c r="C38" s="256">
        <v>2062</v>
      </c>
      <c r="D38" s="331">
        <v>1204.3740600000001</v>
      </c>
      <c r="E38" s="319">
        <v>1935.4621488213313</v>
      </c>
      <c r="F38" s="331">
        <v>1161.2772892927987</v>
      </c>
      <c r="G38" s="319">
        <v>126.53785117866869</v>
      </c>
      <c r="H38" s="331">
        <v>71.246285088380944</v>
      </c>
      <c r="I38" s="334">
        <v>0</v>
      </c>
      <c r="J38" s="439">
        <v>0</v>
      </c>
      <c r="K38" s="320">
        <v>0</v>
      </c>
    </row>
    <row r="39" spans="1:11">
      <c r="A39" s="84">
        <v>28</v>
      </c>
      <c r="B39" s="227" t="s">
        <v>700</v>
      </c>
      <c r="C39" s="256">
        <v>1873</v>
      </c>
      <c r="D39" s="331">
        <v>1105.4620500000001</v>
      </c>
      <c r="E39" s="319">
        <v>1154.504197997878</v>
      </c>
      <c r="F39" s="331">
        <v>692.70251879872683</v>
      </c>
      <c r="G39" s="319">
        <v>718.49580200212199</v>
      </c>
      <c r="H39" s="331">
        <v>404.54422346692689</v>
      </c>
      <c r="I39" s="334">
        <v>0</v>
      </c>
      <c r="J39" s="439">
        <v>0</v>
      </c>
      <c r="K39" s="320">
        <v>0</v>
      </c>
    </row>
    <row r="40" spans="1:11">
      <c r="A40" s="84">
        <v>29</v>
      </c>
      <c r="B40" s="227" t="s">
        <v>701</v>
      </c>
      <c r="C40" s="256">
        <v>1247</v>
      </c>
      <c r="D40" s="331">
        <v>736.54881999999998</v>
      </c>
      <c r="E40" s="319">
        <v>660.88951423167407</v>
      </c>
      <c r="F40" s="331">
        <v>396.53370853900446</v>
      </c>
      <c r="G40" s="319">
        <v>586.11048576832593</v>
      </c>
      <c r="H40" s="331">
        <v>330.00556255201394</v>
      </c>
      <c r="I40" s="334">
        <v>0</v>
      </c>
      <c r="J40" s="439">
        <v>0</v>
      </c>
      <c r="K40" s="320">
        <v>0</v>
      </c>
    </row>
    <row r="41" spans="1:11" s="10" customFormat="1">
      <c r="A41" s="84">
        <v>30</v>
      </c>
      <c r="B41" s="227" t="s">
        <v>702</v>
      </c>
      <c r="C41" s="256">
        <v>3252</v>
      </c>
      <c r="D41" s="331">
        <v>1891.12042</v>
      </c>
      <c r="E41" s="319">
        <v>2279.2478433362548</v>
      </c>
      <c r="F41" s="331">
        <v>1367.5487060017529</v>
      </c>
      <c r="G41" s="319">
        <v>972.75215666374515</v>
      </c>
      <c r="H41" s="331">
        <v>547.70155197392648</v>
      </c>
      <c r="I41" s="334">
        <v>0</v>
      </c>
      <c r="J41" s="439">
        <v>0</v>
      </c>
      <c r="K41" s="320">
        <v>0</v>
      </c>
    </row>
    <row r="42" spans="1:11" s="10" customFormat="1">
      <c r="A42" s="417"/>
      <c r="B42" s="394" t="s">
        <v>703</v>
      </c>
      <c r="C42" s="355">
        <f t="shared" ref="C42:J42" si="0">SUM(C12:C41)</f>
        <v>69152</v>
      </c>
      <c r="D42" s="392">
        <f t="shared" si="0"/>
        <v>40579.807500000003</v>
      </c>
      <c r="E42" s="434">
        <f t="shared" si="0"/>
        <v>44491</v>
      </c>
      <c r="F42" s="392">
        <f t="shared" si="0"/>
        <v>26694.6</v>
      </c>
      <c r="G42" s="434">
        <f>SUM(G12:G41)</f>
        <v>24660.999999999996</v>
      </c>
      <c r="H42" s="392">
        <f t="shared" si="0"/>
        <v>13885.210000000001</v>
      </c>
      <c r="I42" s="394">
        <f t="shared" si="0"/>
        <v>0</v>
      </c>
      <c r="J42" s="440">
        <f t="shared" si="0"/>
        <v>0</v>
      </c>
      <c r="K42" s="435">
        <f>SUM(K12:K41)</f>
        <v>0</v>
      </c>
    </row>
    <row r="43" spans="1:11" s="10" customFormat="1">
      <c r="A43" s="8" t="s">
        <v>42</v>
      </c>
    </row>
    <row r="44" spans="1:11" s="10" customFormat="1">
      <c r="A44" s="8"/>
    </row>
    <row r="45" spans="1:11" s="10" customFormat="1">
      <c r="A45" s="8"/>
    </row>
    <row r="46" spans="1:11" s="10" customFormat="1">
      <c r="A46" s="8"/>
      <c r="C46" s="323"/>
      <c r="D46" s="323"/>
      <c r="G46" s="324"/>
    </row>
    <row r="47" spans="1:11" s="13" customFormat="1" ht="13.9" customHeight="1">
      <c r="B47" s="69"/>
      <c r="C47" s="720"/>
      <c r="D47" s="720"/>
      <c r="E47" s="69"/>
      <c r="F47" s="69"/>
      <c r="G47" s="69"/>
      <c r="H47" s="69"/>
      <c r="I47" s="943" t="s">
        <v>12</v>
      </c>
      <c r="J47" s="943"/>
      <c r="K47" s="69"/>
    </row>
    <row r="48" spans="1:11" s="13" customFormat="1" ht="13.15" customHeight="1">
      <c r="A48" s="955" t="s">
        <v>13</v>
      </c>
      <c r="B48" s="955"/>
      <c r="C48" s="955"/>
      <c r="D48" s="955"/>
      <c r="E48" s="955"/>
      <c r="F48" s="955"/>
      <c r="G48" s="955"/>
      <c r="H48" s="955"/>
      <c r="I48" s="955"/>
      <c r="J48" s="955"/>
      <c r="K48" s="69"/>
    </row>
    <row r="49" spans="1:11" s="13" customFormat="1" ht="13.15" customHeight="1">
      <c r="A49" s="955" t="s">
        <v>19</v>
      </c>
      <c r="B49" s="955"/>
      <c r="C49" s="955"/>
      <c r="D49" s="955"/>
      <c r="E49" s="955"/>
      <c r="F49" s="955"/>
      <c r="G49" s="955"/>
      <c r="H49" s="955"/>
      <c r="I49" s="955"/>
      <c r="J49" s="955"/>
      <c r="K49" s="69"/>
    </row>
    <row r="50" spans="1:11" s="13" customFormat="1">
      <c r="A50" s="12" t="s">
        <v>22</v>
      </c>
      <c r="B50" s="12"/>
      <c r="C50" s="12"/>
      <c r="D50" s="12"/>
      <c r="E50" s="12"/>
      <c r="F50" s="12"/>
      <c r="H50" s="1008" t="s">
        <v>23</v>
      </c>
      <c r="I50" s="1008"/>
    </row>
    <row r="51" spans="1:11" s="13" customFormat="1">
      <c r="A51" s="12"/>
      <c r="D51" s="670"/>
    </row>
    <row r="52" spans="1:11">
      <c r="A52" s="1122"/>
      <c r="B52" s="1122"/>
      <c r="C52" s="1122"/>
      <c r="D52" s="1122"/>
      <c r="E52" s="1122"/>
      <c r="F52" s="1122"/>
      <c r="G52" s="1122"/>
      <c r="H52" s="1122"/>
      <c r="I52" s="1122"/>
      <c r="J52" s="1122"/>
    </row>
  </sheetData>
  <mergeCells count="21">
    <mergeCell ref="A52:J52"/>
    <mergeCell ref="E9:F9"/>
    <mergeCell ref="C9:D9"/>
    <mergeCell ref="H50:I50"/>
    <mergeCell ref="A49:J49"/>
    <mergeCell ref="A48:J48"/>
    <mergeCell ref="B9:B10"/>
    <mergeCell ref="I1:J1"/>
    <mergeCell ref="I47:J47"/>
    <mergeCell ref="G9:H9"/>
    <mergeCell ref="A7:B7"/>
    <mergeCell ref="A9:A10"/>
    <mergeCell ref="D1:E1"/>
    <mergeCell ref="A5:K5"/>
    <mergeCell ref="A3:J3"/>
    <mergeCell ref="I9:J9"/>
    <mergeCell ref="I7:K7"/>
    <mergeCell ref="A2:J2"/>
    <mergeCell ref="K9:K10"/>
    <mergeCell ref="C8:J8"/>
    <mergeCell ref="E7:H7"/>
  </mergeCells>
  <phoneticPr fontId="0" type="noConversion"/>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37.xml><?xml version="1.0" encoding="utf-8"?>
<worksheet xmlns="http://schemas.openxmlformats.org/spreadsheetml/2006/main" xmlns:r="http://schemas.openxmlformats.org/officeDocument/2006/relationships">
  <sheetPr>
    <tabColor rgb="FF00B050"/>
    <pageSetUpPr fitToPage="1"/>
  </sheetPr>
  <dimension ref="A1:S51"/>
  <sheetViews>
    <sheetView zoomScaleSheetLayoutView="90" workbookViewId="0">
      <selection activeCell="G7" sqref="G7"/>
    </sheetView>
  </sheetViews>
  <sheetFormatPr defaultRowHeight="12.75"/>
  <cols>
    <col min="2" max="2" width="19" customWidth="1"/>
    <col min="3" max="3" width="15.140625" customWidth="1"/>
    <col min="4" max="4" width="15.85546875" customWidth="1"/>
    <col min="5" max="5" width="9.85546875" customWidth="1"/>
    <col min="6" max="6" width="13.5703125" customWidth="1"/>
    <col min="7" max="7" width="9.7109375" customWidth="1"/>
    <col min="8" max="8" width="10.42578125" customWidth="1"/>
    <col min="9" max="9" width="15.28515625" customWidth="1"/>
    <col min="10" max="10" width="19.28515625" customWidth="1"/>
    <col min="11" max="11" width="15" customWidth="1"/>
  </cols>
  <sheetData>
    <row r="1" spans="1:19" ht="22.9" customHeight="1">
      <c r="D1" s="1008"/>
      <c r="E1" s="1008"/>
      <c r="H1" s="35"/>
      <c r="J1" s="1132" t="s">
        <v>69</v>
      </c>
      <c r="K1" s="1132"/>
    </row>
    <row r="2" spans="1:19" ht="15">
      <c r="A2" s="1135" t="s">
        <v>0</v>
      </c>
      <c r="B2" s="1135"/>
      <c r="C2" s="1135"/>
      <c r="D2" s="1135"/>
      <c r="E2" s="1135"/>
      <c r="F2" s="1135"/>
      <c r="G2" s="1135"/>
      <c r="H2" s="1135"/>
      <c r="I2" s="1135"/>
      <c r="J2" s="1135"/>
    </row>
    <row r="3" spans="1:19" ht="18">
      <c r="A3" s="1154" t="s">
        <v>899</v>
      </c>
      <c r="B3" s="1154"/>
      <c r="C3" s="1154"/>
      <c r="D3" s="1154"/>
      <c r="E3" s="1154"/>
      <c r="F3" s="1154"/>
      <c r="G3" s="1154"/>
      <c r="H3" s="1154"/>
      <c r="I3" s="1154"/>
      <c r="J3" s="1154"/>
    </row>
    <row r="4" spans="1:19" ht="10.5" customHeight="1"/>
    <row r="5" spans="1:19" s="13" customFormat="1" ht="15.75" customHeight="1">
      <c r="A5" s="1234" t="s">
        <v>459</v>
      </c>
      <c r="B5" s="1234"/>
      <c r="C5" s="1234"/>
      <c r="D5" s="1234"/>
      <c r="E5" s="1234"/>
      <c r="F5" s="1234"/>
      <c r="G5" s="1234"/>
      <c r="H5" s="1234"/>
      <c r="I5" s="1234"/>
      <c r="J5" s="1234"/>
      <c r="K5" s="1234"/>
      <c r="L5" s="1234"/>
    </row>
    <row r="6" spans="1:19" s="13" customFormat="1" ht="15.75" customHeight="1">
      <c r="A6" s="38"/>
      <c r="B6" s="38"/>
      <c r="C6" s="38"/>
      <c r="D6" s="38"/>
      <c r="E6" s="38"/>
      <c r="F6" s="38"/>
      <c r="G6" s="38"/>
      <c r="H6" s="38"/>
      <c r="I6" s="38"/>
      <c r="J6" s="38"/>
    </row>
    <row r="7" spans="1:19" s="13" customFormat="1">
      <c r="A7" s="942" t="s">
        <v>722</v>
      </c>
      <c r="B7" s="942"/>
      <c r="I7" s="1169" t="s">
        <v>950</v>
      </c>
      <c r="J7" s="1169"/>
      <c r="K7" s="1169"/>
    </row>
    <row r="8" spans="1:19" s="11" customFormat="1" ht="15.75" hidden="1">
      <c r="C8" s="1135" t="s">
        <v>15</v>
      </c>
      <c r="D8" s="1135"/>
      <c r="E8" s="1135"/>
      <c r="F8" s="1135"/>
      <c r="G8" s="1135"/>
      <c r="H8" s="1135"/>
      <c r="I8" s="1135"/>
      <c r="J8" s="1135"/>
    </row>
    <row r="9" spans="1:19" ht="25.5" customHeight="1">
      <c r="A9" s="1133" t="s">
        <v>25</v>
      </c>
      <c r="B9" s="1133" t="s">
        <v>38</v>
      </c>
      <c r="C9" s="989" t="s">
        <v>953</v>
      </c>
      <c r="D9" s="990"/>
      <c r="E9" s="989" t="s">
        <v>500</v>
      </c>
      <c r="F9" s="990"/>
      <c r="G9" s="989" t="s">
        <v>40</v>
      </c>
      <c r="H9" s="990"/>
      <c r="I9" s="985" t="s">
        <v>105</v>
      </c>
      <c r="J9" s="985"/>
      <c r="K9" s="1133" t="s">
        <v>250</v>
      </c>
      <c r="R9" s="7"/>
      <c r="S9" s="10"/>
    </row>
    <row r="10" spans="1:19" s="12" customFormat="1" ht="41.25" customHeight="1">
      <c r="A10" s="1134"/>
      <c r="B10" s="1134"/>
      <c r="C10" s="338" t="s">
        <v>41</v>
      </c>
      <c r="D10" s="338" t="s">
        <v>104</v>
      </c>
      <c r="E10" s="338" t="s">
        <v>41</v>
      </c>
      <c r="F10" s="338" t="s">
        <v>104</v>
      </c>
      <c r="G10" s="338" t="s">
        <v>41</v>
      </c>
      <c r="H10" s="338" t="s">
        <v>104</v>
      </c>
      <c r="I10" s="338" t="s">
        <v>141</v>
      </c>
      <c r="J10" s="338" t="s">
        <v>142</v>
      </c>
      <c r="K10" s="1134"/>
    </row>
    <row r="11" spans="1:19">
      <c r="A11" s="436">
        <v>1</v>
      </c>
      <c r="B11" s="436">
        <v>2</v>
      </c>
      <c r="C11" s="436">
        <v>3</v>
      </c>
      <c r="D11" s="436">
        <v>4</v>
      </c>
      <c r="E11" s="436">
        <v>5</v>
      </c>
      <c r="F11" s="436">
        <v>6</v>
      </c>
      <c r="G11" s="436">
        <v>7</v>
      </c>
      <c r="H11" s="436">
        <v>8</v>
      </c>
      <c r="I11" s="436">
        <v>9</v>
      </c>
      <c r="J11" s="436">
        <v>10</v>
      </c>
      <c r="K11" s="436">
        <v>11</v>
      </c>
    </row>
    <row r="12" spans="1:19">
      <c r="A12" s="84">
        <v>1</v>
      </c>
      <c r="B12" s="225" t="s">
        <v>673</v>
      </c>
      <c r="C12" s="321">
        <v>2189</v>
      </c>
      <c r="D12" s="322">
        <v>109.45</v>
      </c>
      <c r="E12" s="321">
        <v>2189</v>
      </c>
      <c r="F12" s="322">
        <v>109.45</v>
      </c>
      <c r="G12" s="321">
        <v>0</v>
      </c>
      <c r="H12" s="322">
        <v>0</v>
      </c>
      <c r="I12" s="321">
        <f>C12-E12-G12</f>
        <v>0</v>
      </c>
      <c r="J12" s="322">
        <f>D12-F12-H12</f>
        <v>0</v>
      </c>
      <c r="K12" s="321">
        <v>0</v>
      </c>
    </row>
    <row r="13" spans="1:19">
      <c r="A13" s="84">
        <v>2</v>
      </c>
      <c r="B13" s="225" t="s">
        <v>674</v>
      </c>
      <c r="C13" s="321">
        <v>3400</v>
      </c>
      <c r="D13" s="322">
        <v>170</v>
      </c>
      <c r="E13" s="321">
        <v>3400</v>
      </c>
      <c r="F13" s="322">
        <v>170</v>
      </c>
      <c r="G13" s="321">
        <v>0</v>
      </c>
      <c r="H13" s="322">
        <v>0</v>
      </c>
      <c r="I13" s="321">
        <f t="shared" ref="I13:I41" si="0">C13-E13-G13</f>
        <v>0</v>
      </c>
      <c r="J13" s="322">
        <f t="shared" ref="J13:J41" si="1">D13-F13-H13</f>
        <v>0</v>
      </c>
      <c r="K13" s="321">
        <v>0</v>
      </c>
    </row>
    <row r="14" spans="1:19">
      <c r="A14" s="84">
        <v>3</v>
      </c>
      <c r="B14" s="225" t="s">
        <v>675</v>
      </c>
      <c r="C14" s="321">
        <v>2180</v>
      </c>
      <c r="D14" s="322">
        <v>109</v>
      </c>
      <c r="E14" s="321">
        <v>2180</v>
      </c>
      <c r="F14" s="322">
        <v>109</v>
      </c>
      <c r="G14" s="321">
        <v>0</v>
      </c>
      <c r="H14" s="322">
        <v>0</v>
      </c>
      <c r="I14" s="321">
        <f t="shared" si="0"/>
        <v>0</v>
      </c>
      <c r="J14" s="322">
        <f t="shared" si="1"/>
        <v>0</v>
      </c>
      <c r="K14" s="321">
        <v>0</v>
      </c>
    </row>
    <row r="15" spans="1:19">
      <c r="A15" s="84">
        <v>4</v>
      </c>
      <c r="B15" s="225" t="s">
        <v>676</v>
      </c>
      <c r="C15" s="321">
        <v>2186</v>
      </c>
      <c r="D15" s="322">
        <v>109.3</v>
      </c>
      <c r="E15" s="321">
        <v>2186</v>
      </c>
      <c r="F15" s="322">
        <v>109.3</v>
      </c>
      <c r="G15" s="321">
        <v>0</v>
      </c>
      <c r="H15" s="322">
        <v>0</v>
      </c>
      <c r="I15" s="321">
        <f t="shared" si="0"/>
        <v>0</v>
      </c>
      <c r="J15" s="322">
        <f t="shared" si="1"/>
        <v>0</v>
      </c>
      <c r="K15" s="321">
        <v>0</v>
      </c>
    </row>
    <row r="16" spans="1:19">
      <c r="A16" s="84">
        <v>5</v>
      </c>
      <c r="B16" s="225" t="s">
        <v>677</v>
      </c>
      <c r="C16" s="321">
        <v>2557</v>
      </c>
      <c r="D16" s="322">
        <v>127.85</v>
      </c>
      <c r="E16" s="321">
        <v>2557</v>
      </c>
      <c r="F16" s="322">
        <v>127.85</v>
      </c>
      <c r="G16" s="321">
        <v>0</v>
      </c>
      <c r="H16" s="322">
        <v>0</v>
      </c>
      <c r="I16" s="321">
        <f t="shared" si="0"/>
        <v>0</v>
      </c>
      <c r="J16" s="322">
        <f t="shared" si="1"/>
        <v>0</v>
      </c>
      <c r="K16" s="321">
        <v>0</v>
      </c>
    </row>
    <row r="17" spans="1:11">
      <c r="A17" s="84">
        <v>6</v>
      </c>
      <c r="B17" s="225" t="s">
        <v>678</v>
      </c>
      <c r="C17" s="321">
        <v>919</v>
      </c>
      <c r="D17" s="322">
        <v>45.95</v>
      </c>
      <c r="E17" s="321">
        <v>919</v>
      </c>
      <c r="F17" s="322">
        <v>45.95</v>
      </c>
      <c r="G17" s="321">
        <v>0</v>
      </c>
      <c r="H17" s="322">
        <v>0</v>
      </c>
      <c r="I17" s="321">
        <f t="shared" si="0"/>
        <v>0</v>
      </c>
      <c r="J17" s="322">
        <f t="shared" si="1"/>
        <v>0</v>
      </c>
      <c r="K17" s="321">
        <v>0</v>
      </c>
    </row>
    <row r="18" spans="1:11">
      <c r="A18" s="84">
        <v>7</v>
      </c>
      <c r="B18" s="225" t="s">
        <v>679</v>
      </c>
      <c r="C18" s="321">
        <v>2936</v>
      </c>
      <c r="D18" s="322">
        <v>146.80000000000001</v>
      </c>
      <c r="E18" s="321">
        <v>2936</v>
      </c>
      <c r="F18" s="322">
        <v>146.80000000000001</v>
      </c>
      <c r="G18" s="321">
        <v>0</v>
      </c>
      <c r="H18" s="322">
        <v>0</v>
      </c>
      <c r="I18" s="321">
        <f t="shared" si="0"/>
        <v>0</v>
      </c>
      <c r="J18" s="322">
        <f t="shared" si="1"/>
        <v>0</v>
      </c>
      <c r="K18" s="321">
        <v>0</v>
      </c>
    </row>
    <row r="19" spans="1:11">
      <c r="A19" s="84">
        <v>8</v>
      </c>
      <c r="B19" s="225" t="s">
        <v>680</v>
      </c>
      <c r="C19" s="321">
        <v>719</v>
      </c>
      <c r="D19" s="322">
        <v>35.950000000000003</v>
      </c>
      <c r="E19" s="321">
        <v>719</v>
      </c>
      <c r="F19" s="322">
        <v>35.950000000000003</v>
      </c>
      <c r="G19" s="321">
        <v>0</v>
      </c>
      <c r="H19" s="322">
        <v>0</v>
      </c>
      <c r="I19" s="321">
        <f t="shared" si="0"/>
        <v>0</v>
      </c>
      <c r="J19" s="322">
        <f t="shared" si="1"/>
        <v>0</v>
      </c>
      <c r="K19" s="321">
        <v>0</v>
      </c>
    </row>
    <row r="20" spans="1:11">
      <c r="A20" s="84">
        <v>9</v>
      </c>
      <c r="B20" s="225" t="s">
        <v>681</v>
      </c>
      <c r="C20" s="321">
        <v>2039</v>
      </c>
      <c r="D20" s="322">
        <v>101.95</v>
      </c>
      <c r="E20" s="321">
        <v>2039</v>
      </c>
      <c r="F20" s="322">
        <v>101.95</v>
      </c>
      <c r="G20" s="321">
        <v>0</v>
      </c>
      <c r="H20" s="322">
        <v>0</v>
      </c>
      <c r="I20" s="321">
        <f t="shared" si="0"/>
        <v>0</v>
      </c>
      <c r="J20" s="322">
        <f t="shared" si="1"/>
        <v>0</v>
      </c>
      <c r="K20" s="321">
        <v>0</v>
      </c>
    </row>
    <row r="21" spans="1:11">
      <c r="A21" s="84">
        <v>10</v>
      </c>
      <c r="B21" s="225" t="s">
        <v>682</v>
      </c>
      <c r="C21" s="321">
        <v>1681</v>
      </c>
      <c r="D21" s="322">
        <v>84.05</v>
      </c>
      <c r="E21" s="321">
        <v>1681</v>
      </c>
      <c r="F21" s="322">
        <v>84.05</v>
      </c>
      <c r="G21" s="321">
        <v>0</v>
      </c>
      <c r="H21" s="322">
        <v>0</v>
      </c>
      <c r="I21" s="321">
        <f t="shared" si="0"/>
        <v>0</v>
      </c>
      <c r="J21" s="322">
        <f t="shared" si="1"/>
        <v>0</v>
      </c>
      <c r="K21" s="321">
        <v>0</v>
      </c>
    </row>
    <row r="22" spans="1:11">
      <c r="A22" s="84">
        <v>11</v>
      </c>
      <c r="B22" s="225" t="s">
        <v>683</v>
      </c>
      <c r="C22" s="321">
        <v>3989</v>
      </c>
      <c r="D22" s="322">
        <v>199.45</v>
      </c>
      <c r="E22" s="321">
        <v>3989</v>
      </c>
      <c r="F22" s="322">
        <v>199.45</v>
      </c>
      <c r="G22" s="321">
        <v>0</v>
      </c>
      <c r="H22" s="322">
        <v>0</v>
      </c>
      <c r="I22" s="321">
        <f t="shared" si="0"/>
        <v>0</v>
      </c>
      <c r="J22" s="322">
        <f t="shared" si="1"/>
        <v>0</v>
      </c>
      <c r="K22" s="321">
        <v>0</v>
      </c>
    </row>
    <row r="23" spans="1:11">
      <c r="A23" s="84">
        <v>12</v>
      </c>
      <c r="B23" s="225" t="s">
        <v>684</v>
      </c>
      <c r="C23" s="321">
        <v>1831</v>
      </c>
      <c r="D23" s="322">
        <v>91.55</v>
      </c>
      <c r="E23" s="321">
        <v>1831</v>
      </c>
      <c r="F23" s="322">
        <v>91.55</v>
      </c>
      <c r="G23" s="321">
        <v>0</v>
      </c>
      <c r="H23" s="322">
        <v>0</v>
      </c>
      <c r="I23" s="321">
        <f t="shared" si="0"/>
        <v>0</v>
      </c>
      <c r="J23" s="322">
        <f t="shared" si="1"/>
        <v>0</v>
      </c>
      <c r="K23" s="321">
        <v>0</v>
      </c>
    </row>
    <row r="24" spans="1:11">
      <c r="A24" s="84">
        <v>13</v>
      </c>
      <c r="B24" s="225" t="s">
        <v>685</v>
      </c>
      <c r="C24" s="321">
        <v>2926</v>
      </c>
      <c r="D24" s="322">
        <v>146.30000000000001</v>
      </c>
      <c r="E24" s="321">
        <v>2926</v>
      </c>
      <c r="F24" s="322">
        <v>146.30000000000001</v>
      </c>
      <c r="G24" s="321">
        <v>0</v>
      </c>
      <c r="H24" s="322">
        <v>0</v>
      </c>
      <c r="I24" s="321">
        <f t="shared" si="0"/>
        <v>0</v>
      </c>
      <c r="J24" s="322">
        <f t="shared" si="1"/>
        <v>0</v>
      </c>
      <c r="K24" s="321">
        <v>0</v>
      </c>
    </row>
    <row r="25" spans="1:11">
      <c r="A25" s="84">
        <v>14</v>
      </c>
      <c r="B25" s="225" t="s">
        <v>686</v>
      </c>
      <c r="C25" s="321">
        <v>870</v>
      </c>
      <c r="D25" s="322">
        <v>43.5</v>
      </c>
      <c r="E25" s="321">
        <v>870</v>
      </c>
      <c r="F25" s="322">
        <v>43.5</v>
      </c>
      <c r="G25" s="321">
        <v>0</v>
      </c>
      <c r="H25" s="322">
        <v>0</v>
      </c>
      <c r="I25" s="321">
        <f t="shared" si="0"/>
        <v>0</v>
      </c>
      <c r="J25" s="322">
        <f t="shared" si="1"/>
        <v>0</v>
      </c>
      <c r="K25" s="321">
        <v>0</v>
      </c>
    </row>
    <row r="26" spans="1:11">
      <c r="A26" s="84">
        <v>15</v>
      </c>
      <c r="B26" s="225" t="s">
        <v>687</v>
      </c>
      <c r="C26" s="321">
        <v>2807</v>
      </c>
      <c r="D26" s="322">
        <v>140.35</v>
      </c>
      <c r="E26" s="321">
        <v>2807</v>
      </c>
      <c r="F26" s="322">
        <v>140.35</v>
      </c>
      <c r="G26" s="321">
        <v>0</v>
      </c>
      <c r="H26" s="322">
        <v>0</v>
      </c>
      <c r="I26" s="321">
        <f t="shared" si="0"/>
        <v>0</v>
      </c>
      <c r="J26" s="322">
        <f t="shared" si="1"/>
        <v>0</v>
      </c>
      <c r="K26" s="321">
        <v>0</v>
      </c>
    </row>
    <row r="27" spans="1:11">
      <c r="A27" s="84">
        <v>16</v>
      </c>
      <c r="B27" s="227" t="s">
        <v>688</v>
      </c>
      <c r="C27" s="321">
        <v>2022</v>
      </c>
      <c r="D27" s="322">
        <v>101.1</v>
      </c>
      <c r="E27" s="321">
        <v>2022</v>
      </c>
      <c r="F27" s="322">
        <v>101.1</v>
      </c>
      <c r="G27" s="321">
        <v>0</v>
      </c>
      <c r="H27" s="322">
        <v>0</v>
      </c>
      <c r="I27" s="321">
        <f t="shared" si="0"/>
        <v>0</v>
      </c>
      <c r="J27" s="322">
        <f t="shared" si="1"/>
        <v>0</v>
      </c>
      <c r="K27" s="321">
        <v>0</v>
      </c>
    </row>
    <row r="28" spans="1:11">
      <c r="A28" s="84">
        <v>17</v>
      </c>
      <c r="B28" s="227" t="s">
        <v>689</v>
      </c>
      <c r="C28" s="321">
        <v>2239</v>
      </c>
      <c r="D28" s="322">
        <v>111.95</v>
      </c>
      <c r="E28" s="321">
        <v>2239</v>
      </c>
      <c r="F28" s="322">
        <v>111.95</v>
      </c>
      <c r="G28" s="321">
        <v>0</v>
      </c>
      <c r="H28" s="322">
        <v>0</v>
      </c>
      <c r="I28" s="321">
        <f t="shared" si="0"/>
        <v>0</v>
      </c>
      <c r="J28" s="322">
        <f t="shared" si="1"/>
        <v>0</v>
      </c>
      <c r="K28" s="321">
        <v>0</v>
      </c>
    </row>
    <row r="29" spans="1:11">
      <c r="A29" s="84">
        <v>18</v>
      </c>
      <c r="B29" s="227" t="s">
        <v>690</v>
      </c>
      <c r="C29" s="321">
        <v>2946</v>
      </c>
      <c r="D29" s="322">
        <v>147.30000000000001</v>
      </c>
      <c r="E29" s="321">
        <v>2946</v>
      </c>
      <c r="F29" s="322">
        <v>147.30000000000001</v>
      </c>
      <c r="G29" s="321">
        <v>0</v>
      </c>
      <c r="H29" s="322">
        <v>0</v>
      </c>
      <c r="I29" s="321">
        <f t="shared" si="0"/>
        <v>0</v>
      </c>
      <c r="J29" s="322">
        <f t="shared" si="1"/>
        <v>0</v>
      </c>
      <c r="K29" s="321">
        <v>0</v>
      </c>
    </row>
    <row r="30" spans="1:11">
      <c r="A30" s="84">
        <v>19</v>
      </c>
      <c r="B30" s="227" t="s">
        <v>691</v>
      </c>
      <c r="C30" s="321">
        <v>1997</v>
      </c>
      <c r="D30" s="322">
        <v>99.85</v>
      </c>
      <c r="E30" s="321">
        <v>1997</v>
      </c>
      <c r="F30" s="322">
        <v>99.85</v>
      </c>
      <c r="G30" s="321">
        <v>0</v>
      </c>
      <c r="H30" s="322">
        <v>0</v>
      </c>
      <c r="I30" s="321">
        <f t="shared" si="0"/>
        <v>0</v>
      </c>
      <c r="J30" s="322">
        <f t="shared" si="1"/>
        <v>0</v>
      </c>
      <c r="K30" s="321">
        <v>0</v>
      </c>
    </row>
    <row r="31" spans="1:11">
      <c r="A31" s="84">
        <v>20</v>
      </c>
      <c r="B31" s="227" t="s">
        <v>692</v>
      </c>
      <c r="C31" s="321">
        <v>2764</v>
      </c>
      <c r="D31" s="322">
        <v>138.19999999999999</v>
      </c>
      <c r="E31" s="321">
        <v>2764</v>
      </c>
      <c r="F31" s="322">
        <v>138.19999999999999</v>
      </c>
      <c r="G31" s="321">
        <v>0</v>
      </c>
      <c r="H31" s="322">
        <v>0</v>
      </c>
      <c r="I31" s="321">
        <f t="shared" si="0"/>
        <v>0</v>
      </c>
      <c r="J31" s="322">
        <f t="shared" si="1"/>
        <v>0</v>
      </c>
      <c r="K31" s="321">
        <v>0</v>
      </c>
    </row>
    <row r="32" spans="1:11">
      <c r="A32" s="84">
        <v>21</v>
      </c>
      <c r="B32" s="227" t="s">
        <v>693</v>
      </c>
      <c r="C32" s="321">
        <v>1373</v>
      </c>
      <c r="D32" s="322">
        <v>68.650000000000006</v>
      </c>
      <c r="E32" s="321">
        <v>1373</v>
      </c>
      <c r="F32" s="322">
        <v>68.650000000000006</v>
      </c>
      <c r="G32" s="321">
        <v>0</v>
      </c>
      <c r="H32" s="322">
        <v>0</v>
      </c>
      <c r="I32" s="321">
        <f t="shared" si="0"/>
        <v>0</v>
      </c>
      <c r="J32" s="322">
        <f t="shared" si="1"/>
        <v>0</v>
      </c>
      <c r="K32" s="321">
        <v>0</v>
      </c>
    </row>
    <row r="33" spans="1:16">
      <c r="A33" s="84">
        <v>22</v>
      </c>
      <c r="B33" s="227" t="s">
        <v>694</v>
      </c>
      <c r="C33" s="321">
        <v>4439</v>
      </c>
      <c r="D33" s="322">
        <v>221.95</v>
      </c>
      <c r="E33" s="321">
        <v>4439</v>
      </c>
      <c r="F33" s="322">
        <v>221.95</v>
      </c>
      <c r="G33" s="321">
        <v>0</v>
      </c>
      <c r="H33" s="322">
        <v>0</v>
      </c>
      <c r="I33" s="321">
        <f t="shared" si="0"/>
        <v>0</v>
      </c>
      <c r="J33" s="322">
        <f t="shared" si="1"/>
        <v>0</v>
      </c>
      <c r="K33" s="321">
        <v>0</v>
      </c>
    </row>
    <row r="34" spans="1:16">
      <c r="A34" s="84">
        <v>23</v>
      </c>
      <c r="B34" s="227" t="s">
        <v>695</v>
      </c>
      <c r="C34" s="321">
        <v>2318</v>
      </c>
      <c r="D34" s="322">
        <v>115.9</v>
      </c>
      <c r="E34" s="321">
        <v>2318</v>
      </c>
      <c r="F34" s="322">
        <v>115.9</v>
      </c>
      <c r="G34" s="321">
        <v>0</v>
      </c>
      <c r="H34" s="322">
        <v>0</v>
      </c>
      <c r="I34" s="321">
        <f t="shared" si="0"/>
        <v>0</v>
      </c>
      <c r="J34" s="322">
        <f t="shared" si="1"/>
        <v>0</v>
      </c>
      <c r="K34" s="321">
        <v>0</v>
      </c>
    </row>
    <row r="35" spans="1:16">
      <c r="A35" s="84">
        <v>24</v>
      </c>
      <c r="B35" s="227" t="s">
        <v>696</v>
      </c>
      <c r="C35" s="321">
        <v>1322</v>
      </c>
      <c r="D35" s="322">
        <v>66.099999999999994</v>
      </c>
      <c r="E35" s="321">
        <v>1322</v>
      </c>
      <c r="F35" s="322">
        <v>66.099999999999994</v>
      </c>
      <c r="G35" s="321">
        <v>0</v>
      </c>
      <c r="H35" s="322">
        <v>0</v>
      </c>
      <c r="I35" s="321">
        <f t="shared" si="0"/>
        <v>0</v>
      </c>
      <c r="J35" s="322">
        <f t="shared" si="1"/>
        <v>0</v>
      </c>
      <c r="K35" s="321">
        <v>0</v>
      </c>
    </row>
    <row r="36" spans="1:16">
      <c r="A36" s="84">
        <v>25</v>
      </c>
      <c r="B36" s="227" t="s">
        <v>697</v>
      </c>
      <c r="C36" s="321">
        <v>1182</v>
      </c>
      <c r="D36" s="322">
        <v>59.1</v>
      </c>
      <c r="E36" s="321">
        <v>1182</v>
      </c>
      <c r="F36" s="322">
        <v>59.1</v>
      </c>
      <c r="G36" s="321">
        <v>0</v>
      </c>
      <c r="H36" s="322">
        <v>0</v>
      </c>
      <c r="I36" s="321">
        <f t="shared" si="0"/>
        <v>0</v>
      </c>
      <c r="J36" s="322">
        <f t="shared" si="1"/>
        <v>0</v>
      </c>
      <c r="K36" s="321">
        <v>0</v>
      </c>
    </row>
    <row r="37" spans="1:16">
      <c r="A37" s="84">
        <v>26</v>
      </c>
      <c r="B37" s="227" t="s">
        <v>698</v>
      </c>
      <c r="C37" s="321">
        <v>2336</v>
      </c>
      <c r="D37" s="322">
        <v>116.8</v>
      </c>
      <c r="E37" s="321">
        <v>2336</v>
      </c>
      <c r="F37" s="322">
        <v>116.8</v>
      </c>
      <c r="G37" s="321">
        <v>0</v>
      </c>
      <c r="H37" s="322">
        <v>0</v>
      </c>
      <c r="I37" s="321">
        <f t="shared" si="0"/>
        <v>0</v>
      </c>
      <c r="J37" s="322">
        <f t="shared" si="1"/>
        <v>0</v>
      </c>
      <c r="K37" s="321">
        <v>0</v>
      </c>
    </row>
    <row r="38" spans="1:16">
      <c r="A38" s="84">
        <v>27</v>
      </c>
      <c r="B38" s="227" t="s">
        <v>699</v>
      </c>
      <c r="C38" s="321">
        <v>2101</v>
      </c>
      <c r="D38" s="322">
        <v>105.05</v>
      </c>
      <c r="E38" s="321">
        <v>2101</v>
      </c>
      <c r="F38" s="322">
        <v>105.05</v>
      </c>
      <c r="G38" s="321">
        <v>0</v>
      </c>
      <c r="H38" s="322">
        <v>0</v>
      </c>
      <c r="I38" s="321">
        <f t="shared" si="0"/>
        <v>0</v>
      </c>
      <c r="J38" s="322">
        <f t="shared" si="1"/>
        <v>0</v>
      </c>
      <c r="K38" s="321">
        <v>0</v>
      </c>
    </row>
    <row r="39" spans="1:16">
      <c r="A39" s="84">
        <v>28</v>
      </c>
      <c r="B39" s="227" t="s">
        <v>700</v>
      </c>
      <c r="C39" s="321">
        <v>1898</v>
      </c>
      <c r="D39" s="322">
        <v>94.9</v>
      </c>
      <c r="E39" s="321">
        <v>1898</v>
      </c>
      <c r="F39" s="322">
        <v>94.9</v>
      </c>
      <c r="G39" s="321">
        <v>0</v>
      </c>
      <c r="H39" s="322">
        <v>0</v>
      </c>
      <c r="I39" s="321">
        <f t="shared" si="0"/>
        <v>0</v>
      </c>
      <c r="J39" s="322">
        <f t="shared" si="1"/>
        <v>0</v>
      </c>
      <c r="K39" s="321">
        <v>0</v>
      </c>
    </row>
    <row r="40" spans="1:16">
      <c r="A40" s="84">
        <v>29</v>
      </c>
      <c r="B40" s="227" t="s">
        <v>701</v>
      </c>
      <c r="C40" s="321">
        <v>1191</v>
      </c>
      <c r="D40" s="322">
        <v>59.55</v>
      </c>
      <c r="E40" s="321">
        <v>1191</v>
      </c>
      <c r="F40" s="322">
        <v>59.55</v>
      </c>
      <c r="G40" s="321">
        <v>0</v>
      </c>
      <c r="H40" s="322">
        <v>0</v>
      </c>
      <c r="I40" s="321">
        <f t="shared" si="0"/>
        <v>0</v>
      </c>
      <c r="J40" s="322">
        <f t="shared" si="1"/>
        <v>0</v>
      </c>
      <c r="K40" s="321">
        <v>0</v>
      </c>
    </row>
    <row r="41" spans="1:16">
      <c r="A41" s="84">
        <v>30</v>
      </c>
      <c r="B41" s="227" t="s">
        <v>702</v>
      </c>
      <c r="C41" s="321">
        <v>3026</v>
      </c>
      <c r="D41" s="322">
        <v>151.30000000000001</v>
      </c>
      <c r="E41" s="321">
        <v>3026</v>
      </c>
      <c r="F41" s="322">
        <v>151.30000000000001</v>
      </c>
      <c r="G41" s="321">
        <v>0</v>
      </c>
      <c r="H41" s="322">
        <v>0</v>
      </c>
      <c r="I41" s="321">
        <f t="shared" si="0"/>
        <v>0</v>
      </c>
      <c r="J41" s="322">
        <f t="shared" si="1"/>
        <v>0</v>
      </c>
      <c r="K41" s="321">
        <v>0</v>
      </c>
    </row>
    <row r="42" spans="1:16" s="10" customFormat="1">
      <c r="A42" s="417"/>
      <c r="B42" s="394" t="s">
        <v>703</v>
      </c>
      <c r="C42" s="437">
        <f t="shared" ref="C42:K42" si="2">SUM(C12:C41)</f>
        <v>66383</v>
      </c>
      <c r="D42" s="411">
        <f t="shared" si="2"/>
        <v>3319.1500000000005</v>
      </c>
      <c r="E42" s="437">
        <f t="shared" si="2"/>
        <v>66383</v>
      </c>
      <c r="F42" s="411">
        <f t="shared" si="2"/>
        <v>3319.1500000000005</v>
      </c>
      <c r="G42" s="437">
        <f t="shared" si="2"/>
        <v>0</v>
      </c>
      <c r="H42" s="411">
        <f t="shared" si="2"/>
        <v>0</v>
      </c>
      <c r="I42" s="437">
        <f t="shared" si="2"/>
        <v>0</v>
      </c>
      <c r="J42" s="411">
        <f t="shared" si="2"/>
        <v>0</v>
      </c>
      <c r="K42" s="438">
        <f t="shared" si="2"/>
        <v>0</v>
      </c>
    </row>
    <row r="43" spans="1:16" s="10" customFormat="1">
      <c r="I43" s="323"/>
      <c r="J43" s="324"/>
      <c r="K43" s="323"/>
    </row>
    <row r="44" spans="1:16" s="10" customFormat="1">
      <c r="A44" s="8" t="s">
        <v>42</v>
      </c>
    </row>
    <row r="45" spans="1:16" ht="15.75" customHeight="1">
      <c r="C45" s="1123"/>
      <c r="D45" s="1123"/>
      <c r="E45" s="1123"/>
      <c r="F45" s="1123"/>
    </row>
    <row r="46" spans="1:16" s="13" customFormat="1" ht="13.9" customHeight="1">
      <c r="B46" s="69"/>
      <c r="C46" s="69"/>
      <c r="D46" s="69"/>
      <c r="E46" s="69"/>
      <c r="F46" s="69"/>
      <c r="G46" s="69"/>
      <c r="H46" s="69"/>
      <c r="I46" s="943" t="s">
        <v>12</v>
      </c>
      <c r="J46" s="943"/>
      <c r="K46" s="69"/>
      <c r="L46" s="69"/>
      <c r="M46" s="69"/>
      <c r="N46" s="69"/>
      <c r="O46" s="69"/>
      <c r="P46" s="69"/>
    </row>
    <row r="47" spans="1:16" s="13" customFormat="1" ht="13.15" customHeight="1">
      <c r="A47" s="955" t="s">
        <v>13</v>
      </c>
      <c r="B47" s="955"/>
      <c r="C47" s="955"/>
      <c r="D47" s="955"/>
      <c r="E47" s="955"/>
      <c r="F47" s="955"/>
      <c r="G47" s="955"/>
      <c r="H47" s="955"/>
      <c r="I47" s="955"/>
      <c r="J47" s="955"/>
      <c r="K47" s="69"/>
      <c r="L47" s="69"/>
      <c r="M47" s="69"/>
      <c r="N47" s="69"/>
      <c r="O47" s="69"/>
      <c r="P47" s="69"/>
    </row>
    <row r="48" spans="1:16" s="13" customFormat="1" ht="13.15" customHeight="1">
      <c r="A48" s="955" t="s">
        <v>19</v>
      </c>
      <c r="B48" s="955"/>
      <c r="C48" s="955"/>
      <c r="D48" s="955"/>
      <c r="E48" s="955"/>
      <c r="F48" s="955"/>
      <c r="G48" s="955"/>
      <c r="H48" s="955"/>
      <c r="I48" s="955"/>
      <c r="J48" s="955"/>
      <c r="K48" s="69"/>
      <c r="L48" s="69"/>
      <c r="M48" s="69"/>
      <c r="N48" s="69"/>
      <c r="O48" s="69"/>
      <c r="P48" s="69"/>
    </row>
    <row r="49" spans="1:10" s="13" customFormat="1">
      <c r="A49" s="12" t="s">
        <v>22</v>
      </c>
      <c r="B49" s="12"/>
      <c r="C49" s="12"/>
      <c r="D49" s="719"/>
      <c r="E49" s="12"/>
      <c r="F49" s="12"/>
      <c r="H49" s="1008" t="s">
        <v>23</v>
      </c>
      <c r="I49" s="1008"/>
    </row>
    <row r="50" spans="1:10" s="13" customFormat="1">
      <c r="A50" s="12"/>
    </row>
    <row r="51" spans="1:10">
      <c r="A51" s="1122"/>
      <c r="B51" s="1122"/>
      <c r="C51" s="1122"/>
      <c r="D51" s="1122"/>
      <c r="E51" s="1122"/>
      <c r="F51" s="1122"/>
      <c r="G51" s="1122"/>
      <c r="H51" s="1122"/>
      <c r="I51" s="1122"/>
      <c r="J51" s="1122"/>
    </row>
  </sheetData>
  <mergeCells count="21">
    <mergeCell ref="A51:J51"/>
    <mergeCell ref="C8:J8"/>
    <mergeCell ref="A9:A10"/>
    <mergeCell ref="B9:B10"/>
    <mergeCell ref="E9:F9"/>
    <mergeCell ref="A48:J48"/>
    <mergeCell ref="A47:J47"/>
    <mergeCell ref="C45:F45"/>
    <mergeCell ref="H49:I49"/>
    <mergeCell ref="I46:J46"/>
    <mergeCell ref="J1:K1"/>
    <mergeCell ref="I9:J9"/>
    <mergeCell ref="D1:E1"/>
    <mergeCell ref="A2:J2"/>
    <mergeCell ref="A3:J3"/>
    <mergeCell ref="G9:H9"/>
    <mergeCell ref="A7:B7"/>
    <mergeCell ref="K9:K10"/>
    <mergeCell ref="I7:K7"/>
    <mergeCell ref="C9:D9"/>
    <mergeCell ref="A5:L5"/>
  </mergeCells>
  <phoneticPr fontId="0" type="noConversion"/>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38.xml><?xml version="1.0" encoding="utf-8"?>
<worksheet xmlns="http://schemas.openxmlformats.org/spreadsheetml/2006/main" xmlns:r="http://schemas.openxmlformats.org/officeDocument/2006/relationships">
  <sheetPr>
    <tabColor rgb="FF00B050"/>
    <pageSetUpPr fitToPage="1"/>
  </sheetPr>
  <dimension ref="A1:K51"/>
  <sheetViews>
    <sheetView topLeftCell="A22" zoomScaleSheetLayoutView="90" workbookViewId="0">
      <selection activeCell="G7" sqref="G7"/>
    </sheetView>
  </sheetViews>
  <sheetFormatPr defaultRowHeight="12.75"/>
  <cols>
    <col min="2" max="2" width="19" customWidth="1"/>
    <col min="3" max="3" width="16.28515625" customWidth="1"/>
    <col min="4" max="4" width="15.85546875" customWidth="1"/>
    <col min="5" max="5" width="9.28515625" customWidth="1"/>
    <col min="6" max="6" width="13.5703125" customWidth="1"/>
    <col min="7" max="7" width="9.7109375" customWidth="1"/>
    <col min="8" max="8" width="10.42578125" customWidth="1"/>
    <col min="9" max="9" width="15.28515625" customWidth="1"/>
    <col min="10" max="10" width="19.28515625" customWidth="1"/>
    <col min="11" max="11" width="15" customWidth="1"/>
  </cols>
  <sheetData>
    <row r="1" spans="1:11" ht="22.9" customHeight="1">
      <c r="D1" s="1008"/>
      <c r="E1" s="1008"/>
      <c r="H1" s="35"/>
      <c r="J1" s="1132" t="s">
        <v>501</v>
      </c>
      <c r="K1" s="1132"/>
    </row>
    <row r="2" spans="1:11" ht="15">
      <c r="A2" s="1135" t="s">
        <v>0</v>
      </c>
      <c r="B2" s="1135"/>
      <c r="C2" s="1135"/>
      <c r="D2" s="1135"/>
      <c r="E2" s="1135"/>
      <c r="F2" s="1135"/>
      <c r="G2" s="1135"/>
      <c r="H2" s="1135"/>
      <c r="I2" s="1135"/>
      <c r="J2" s="1135"/>
    </row>
    <row r="3" spans="1:11" ht="18">
      <c r="A3" s="1154" t="s">
        <v>899</v>
      </c>
      <c r="B3" s="1154"/>
      <c r="C3" s="1154"/>
      <c r="D3" s="1154"/>
      <c r="E3" s="1154"/>
      <c r="F3" s="1154"/>
      <c r="G3" s="1154"/>
      <c r="H3" s="1154"/>
      <c r="I3" s="1154"/>
      <c r="J3" s="1154"/>
    </row>
    <row r="4" spans="1:11" ht="10.5" customHeight="1"/>
    <row r="5" spans="1:11" s="13" customFormat="1" ht="15.75" customHeight="1">
      <c r="A5" s="1235" t="s">
        <v>511</v>
      </c>
      <c r="B5" s="1235"/>
      <c r="C5" s="1235"/>
      <c r="D5" s="1235"/>
      <c r="E5" s="1235"/>
      <c r="F5" s="1235"/>
      <c r="G5" s="1235"/>
      <c r="H5" s="1235"/>
      <c r="I5" s="1235"/>
      <c r="J5" s="1235"/>
      <c r="K5" s="1235"/>
    </row>
    <row r="6" spans="1:11" s="13" customFormat="1" ht="15.75" customHeight="1">
      <c r="A6" s="38"/>
      <c r="B6" s="38"/>
      <c r="C6" s="38"/>
      <c r="D6" s="38"/>
      <c r="E6" s="38"/>
      <c r="F6" s="38"/>
      <c r="G6" s="38"/>
      <c r="H6" s="38"/>
      <c r="I6" s="38"/>
      <c r="J6" s="38"/>
    </row>
    <row r="7" spans="1:11" s="13" customFormat="1">
      <c r="A7" s="942" t="s">
        <v>722</v>
      </c>
      <c r="B7" s="942"/>
      <c r="I7" s="1169" t="s">
        <v>950</v>
      </c>
      <c r="J7" s="1169"/>
      <c r="K7" s="1169"/>
    </row>
    <row r="8" spans="1:11" s="11" customFormat="1" ht="15.75" hidden="1">
      <c r="C8" s="1135" t="s">
        <v>15</v>
      </c>
      <c r="D8" s="1135"/>
      <c r="E8" s="1135"/>
      <c r="F8" s="1135"/>
      <c r="G8" s="1135"/>
      <c r="H8" s="1135"/>
      <c r="I8" s="1135"/>
      <c r="J8" s="1135"/>
    </row>
    <row r="9" spans="1:11" ht="25.5" customHeight="1">
      <c r="A9" s="1133" t="s">
        <v>25</v>
      </c>
      <c r="B9" s="1133" t="s">
        <v>38</v>
      </c>
      <c r="C9" s="989" t="s">
        <v>954</v>
      </c>
      <c r="D9" s="990"/>
      <c r="E9" s="989" t="s">
        <v>500</v>
      </c>
      <c r="F9" s="990"/>
      <c r="G9" s="989" t="s">
        <v>40</v>
      </c>
      <c r="H9" s="990"/>
      <c r="I9" s="985" t="s">
        <v>105</v>
      </c>
      <c r="J9" s="985"/>
      <c r="K9" s="1133" t="s">
        <v>539</v>
      </c>
    </row>
    <row r="10" spans="1:11" s="12" customFormat="1" ht="38.25">
      <c r="A10" s="1134"/>
      <c r="B10" s="1134"/>
      <c r="C10" s="338" t="s">
        <v>41</v>
      </c>
      <c r="D10" s="338" t="s">
        <v>104</v>
      </c>
      <c r="E10" s="338" t="s">
        <v>41</v>
      </c>
      <c r="F10" s="338" t="s">
        <v>104</v>
      </c>
      <c r="G10" s="338" t="s">
        <v>41</v>
      </c>
      <c r="H10" s="338" t="s">
        <v>104</v>
      </c>
      <c r="I10" s="338" t="s">
        <v>141</v>
      </c>
      <c r="J10" s="338" t="s">
        <v>142</v>
      </c>
      <c r="K10" s="1134"/>
    </row>
    <row r="11" spans="1:11">
      <c r="A11" s="433">
        <v>1</v>
      </c>
      <c r="B11" s="433">
        <v>2</v>
      </c>
      <c r="C11" s="433">
        <v>3</v>
      </c>
      <c r="D11" s="433">
        <v>4</v>
      </c>
      <c r="E11" s="433">
        <v>5</v>
      </c>
      <c r="F11" s="433">
        <v>6</v>
      </c>
      <c r="G11" s="433">
        <v>7</v>
      </c>
      <c r="H11" s="433">
        <v>8</v>
      </c>
      <c r="I11" s="433">
        <v>9</v>
      </c>
      <c r="J11" s="433">
        <v>10</v>
      </c>
      <c r="K11" s="433">
        <v>11</v>
      </c>
    </row>
    <row r="12" spans="1:11">
      <c r="A12" s="84">
        <v>1</v>
      </c>
      <c r="B12" s="225" t="s">
        <v>673</v>
      </c>
      <c r="C12" s="256">
        <v>1929</v>
      </c>
      <c r="D12" s="316">
        <v>96.45</v>
      </c>
      <c r="E12" s="319">
        <v>1929</v>
      </c>
      <c r="F12" s="316">
        <v>96.45</v>
      </c>
      <c r="G12" s="317">
        <v>0</v>
      </c>
      <c r="H12" s="320">
        <v>0</v>
      </c>
      <c r="I12" s="319">
        <f>C12-E12-G12</f>
        <v>0</v>
      </c>
      <c r="J12" s="316">
        <f>D12-F12-H12</f>
        <v>0</v>
      </c>
      <c r="K12" s="317">
        <v>0</v>
      </c>
    </row>
    <row r="13" spans="1:11">
      <c r="A13" s="84">
        <v>2</v>
      </c>
      <c r="B13" s="225" t="s">
        <v>674</v>
      </c>
      <c r="C13" s="256">
        <v>3494</v>
      </c>
      <c r="D13" s="316">
        <v>174.7</v>
      </c>
      <c r="E13" s="319">
        <v>3494</v>
      </c>
      <c r="F13" s="316">
        <v>174.7</v>
      </c>
      <c r="G13" s="317">
        <v>0</v>
      </c>
      <c r="H13" s="320">
        <v>0</v>
      </c>
      <c r="I13" s="319">
        <f t="shared" ref="I13:I42" si="0">C13-E13-G13</f>
        <v>0</v>
      </c>
      <c r="J13" s="316">
        <f t="shared" ref="J13:J42" si="1">D13-F13-H13</f>
        <v>0</v>
      </c>
      <c r="K13" s="317">
        <v>0</v>
      </c>
    </row>
    <row r="14" spans="1:11">
      <c r="A14" s="84">
        <v>3</v>
      </c>
      <c r="B14" s="225" t="s">
        <v>675</v>
      </c>
      <c r="C14" s="256">
        <v>2213</v>
      </c>
      <c r="D14" s="316">
        <v>110.65</v>
      </c>
      <c r="E14" s="319">
        <v>2213</v>
      </c>
      <c r="F14" s="316">
        <v>110.65</v>
      </c>
      <c r="G14" s="317">
        <v>0</v>
      </c>
      <c r="H14" s="320">
        <v>0</v>
      </c>
      <c r="I14" s="319">
        <f t="shared" si="0"/>
        <v>0</v>
      </c>
      <c r="J14" s="316">
        <f t="shared" si="1"/>
        <v>0</v>
      </c>
      <c r="K14" s="317">
        <v>0</v>
      </c>
    </row>
    <row r="15" spans="1:11">
      <c r="A15" s="84">
        <v>4</v>
      </c>
      <c r="B15" s="225" t="s">
        <v>676</v>
      </c>
      <c r="C15" s="256">
        <v>2076</v>
      </c>
      <c r="D15" s="316">
        <v>103.8</v>
      </c>
      <c r="E15" s="319">
        <v>2076</v>
      </c>
      <c r="F15" s="316">
        <v>103.8</v>
      </c>
      <c r="G15" s="317">
        <v>0</v>
      </c>
      <c r="H15" s="320">
        <v>0</v>
      </c>
      <c r="I15" s="319">
        <f t="shared" si="0"/>
        <v>0</v>
      </c>
      <c r="J15" s="316">
        <f t="shared" si="1"/>
        <v>0</v>
      </c>
      <c r="K15" s="317">
        <v>0</v>
      </c>
    </row>
    <row r="16" spans="1:11">
      <c r="A16" s="84">
        <v>5</v>
      </c>
      <c r="B16" s="225" t="s">
        <v>677</v>
      </c>
      <c r="C16" s="256">
        <v>2809</v>
      </c>
      <c r="D16" s="316">
        <v>140.44999999999999</v>
      </c>
      <c r="E16" s="319">
        <v>2809</v>
      </c>
      <c r="F16" s="316">
        <v>140.44999999999999</v>
      </c>
      <c r="G16" s="317">
        <v>0</v>
      </c>
      <c r="H16" s="320">
        <v>0</v>
      </c>
      <c r="I16" s="319">
        <f t="shared" si="0"/>
        <v>0</v>
      </c>
      <c r="J16" s="316">
        <f t="shared" si="1"/>
        <v>0</v>
      </c>
      <c r="K16" s="317">
        <v>0</v>
      </c>
    </row>
    <row r="17" spans="1:11">
      <c r="A17" s="84">
        <v>6</v>
      </c>
      <c r="B17" s="225" t="s">
        <v>678</v>
      </c>
      <c r="C17" s="256">
        <v>1026</v>
      </c>
      <c r="D17" s="316">
        <v>51.3</v>
      </c>
      <c r="E17" s="319">
        <v>1026</v>
      </c>
      <c r="F17" s="316">
        <v>51.3</v>
      </c>
      <c r="G17" s="317">
        <v>0</v>
      </c>
      <c r="H17" s="320">
        <v>0</v>
      </c>
      <c r="I17" s="319">
        <f t="shared" si="0"/>
        <v>0</v>
      </c>
      <c r="J17" s="316">
        <f t="shared" si="1"/>
        <v>0</v>
      </c>
      <c r="K17" s="317">
        <v>0</v>
      </c>
    </row>
    <row r="18" spans="1:11">
      <c r="A18" s="84">
        <v>7</v>
      </c>
      <c r="B18" s="225" t="s">
        <v>679</v>
      </c>
      <c r="C18" s="256">
        <v>2979</v>
      </c>
      <c r="D18" s="316">
        <v>148.94999999999999</v>
      </c>
      <c r="E18" s="319">
        <v>2979</v>
      </c>
      <c r="F18" s="316">
        <v>148.94999999999999</v>
      </c>
      <c r="G18" s="317">
        <v>0</v>
      </c>
      <c r="H18" s="320">
        <v>0</v>
      </c>
      <c r="I18" s="319">
        <f t="shared" si="0"/>
        <v>0</v>
      </c>
      <c r="J18" s="316">
        <f t="shared" si="1"/>
        <v>0</v>
      </c>
      <c r="K18" s="317">
        <v>0</v>
      </c>
    </row>
    <row r="19" spans="1:11">
      <c r="A19" s="84">
        <v>8</v>
      </c>
      <c r="B19" s="225" t="s">
        <v>680</v>
      </c>
      <c r="C19" s="256">
        <v>731</v>
      </c>
      <c r="D19" s="316">
        <v>36.549999999999997</v>
      </c>
      <c r="E19" s="319">
        <v>731</v>
      </c>
      <c r="F19" s="316">
        <v>36.549999999999997</v>
      </c>
      <c r="G19" s="317">
        <v>0</v>
      </c>
      <c r="H19" s="320">
        <v>0</v>
      </c>
      <c r="I19" s="319">
        <f t="shared" si="0"/>
        <v>0</v>
      </c>
      <c r="J19" s="316">
        <f t="shared" si="1"/>
        <v>0</v>
      </c>
      <c r="K19" s="317">
        <v>0</v>
      </c>
    </row>
    <row r="20" spans="1:11">
      <c r="A20" s="84">
        <v>9</v>
      </c>
      <c r="B20" s="225" t="s">
        <v>681</v>
      </c>
      <c r="C20" s="256">
        <v>1860</v>
      </c>
      <c r="D20" s="316">
        <v>93</v>
      </c>
      <c r="E20" s="319">
        <v>1860</v>
      </c>
      <c r="F20" s="316">
        <v>93</v>
      </c>
      <c r="G20" s="317">
        <v>0</v>
      </c>
      <c r="H20" s="320">
        <v>0</v>
      </c>
      <c r="I20" s="319">
        <f t="shared" si="0"/>
        <v>0</v>
      </c>
      <c r="J20" s="316">
        <f t="shared" si="1"/>
        <v>0</v>
      </c>
      <c r="K20" s="317">
        <v>0</v>
      </c>
    </row>
    <row r="21" spans="1:11">
      <c r="A21" s="84">
        <v>10</v>
      </c>
      <c r="B21" s="225" t="s">
        <v>682</v>
      </c>
      <c r="C21" s="256">
        <v>1668</v>
      </c>
      <c r="D21" s="316">
        <v>83.4</v>
      </c>
      <c r="E21" s="319">
        <v>1668</v>
      </c>
      <c r="F21" s="316">
        <v>83.4</v>
      </c>
      <c r="G21" s="317">
        <v>0</v>
      </c>
      <c r="H21" s="320">
        <v>0</v>
      </c>
      <c r="I21" s="319">
        <f t="shared" si="0"/>
        <v>0</v>
      </c>
      <c r="J21" s="316">
        <f t="shared" si="1"/>
        <v>0</v>
      </c>
      <c r="K21" s="317">
        <v>0</v>
      </c>
    </row>
    <row r="22" spans="1:11">
      <c r="A22" s="84">
        <v>11</v>
      </c>
      <c r="B22" s="225" t="s">
        <v>683</v>
      </c>
      <c r="C22" s="256">
        <v>4351</v>
      </c>
      <c r="D22" s="316">
        <v>217.55</v>
      </c>
      <c r="E22" s="319">
        <v>4351</v>
      </c>
      <c r="F22" s="316">
        <v>217.55</v>
      </c>
      <c r="G22" s="317">
        <v>0</v>
      </c>
      <c r="H22" s="320">
        <v>0</v>
      </c>
      <c r="I22" s="319">
        <f t="shared" si="0"/>
        <v>0</v>
      </c>
      <c r="J22" s="316">
        <f t="shared" si="1"/>
        <v>0</v>
      </c>
      <c r="K22" s="317">
        <v>0</v>
      </c>
    </row>
    <row r="23" spans="1:11">
      <c r="A23" s="84">
        <v>12</v>
      </c>
      <c r="B23" s="225" t="s">
        <v>684</v>
      </c>
      <c r="C23" s="256">
        <v>1709</v>
      </c>
      <c r="D23" s="316">
        <v>85.45</v>
      </c>
      <c r="E23" s="319">
        <v>1709</v>
      </c>
      <c r="F23" s="316">
        <v>85.45</v>
      </c>
      <c r="G23" s="317">
        <v>0</v>
      </c>
      <c r="H23" s="320">
        <v>0</v>
      </c>
      <c r="I23" s="319">
        <f t="shared" si="0"/>
        <v>0</v>
      </c>
      <c r="J23" s="316">
        <f t="shared" si="1"/>
        <v>0</v>
      </c>
      <c r="K23" s="317">
        <v>0</v>
      </c>
    </row>
    <row r="24" spans="1:11">
      <c r="A24" s="84">
        <v>13</v>
      </c>
      <c r="B24" s="225" t="s">
        <v>685</v>
      </c>
      <c r="C24" s="256">
        <v>2463</v>
      </c>
      <c r="D24" s="316">
        <v>123.15</v>
      </c>
      <c r="E24" s="319">
        <v>2463</v>
      </c>
      <c r="F24" s="316">
        <v>123.15</v>
      </c>
      <c r="G24" s="317">
        <v>0</v>
      </c>
      <c r="H24" s="320">
        <v>0</v>
      </c>
      <c r="I24" s="319">
        <f t="shared" si="0"/>
        <v>0</v>
      </c>
      <c r="J24" s="316">
        <f t="shared" si="1"/>
        <v>0</v>
      </c>
      <c r="K24" s="317">
        <v>0</v>
      </c>
    </row>
    <row r="25" spans="1:11">
      <c r="A25" s="84">
        <v>14</v>
      </c>
      <c r="B25" s="225" t="s">
        <v>686</v>
      </c>
      <c r="C25" s="256">
        <v>996</v>
      </c>
      <c r="D25" s="316">
        <v>49.8</v>
      </c>
      <c r="E25" s="319">
        <v>996</v>
      </c>
      <c r="F25" s="316">
        <v>49.8</v>
      </c>
      <c r="G25" s="317">
        <v>0</v>
      </c>
      <c r="H25" s="320">
        <v>0</v>
      </c>
      <c r="I25" s="319">
        <f t="shared" si="0"/>
        <v>0</v>
      </c>
      <c r="J25" s="316">
        <f t="shared" si="1"/>
        <v>0</v>
      </c>
      <c r="K25" s="317">
        <v>0</v>
      </c>
    </row>
    <row r="26" spans="1:11">
      <c r="A26" s="84">
        <v>15</v>
      </c>
      <c r="B26" s="225" t="s">
        <v>687</v>
      </c>
      <c r="C26" s="256">
        <v>2721</v>
      </c>
      <c r="D26" s="316">
        <v>136.05000000000001</v>
      </c>
      <c r="E26" s="319">
        <v>2721</v>
      </c>
      <c r="F26" s="316">
        <v>136.05000000000001</v>
      </c>
      <c r="G26" s="317">
        <v>0</v>
      </c>
      <c r="H26" s="320">
        <v>0</v>
      </c>
      <c r="I26" s="319">
        <f t="shared" si="0"/>
        <v>0</v>
      </c>
      <c r="J26" s="316">
        <f t="shared" si="1"/>
        <v>0</v>
      </c>
      <c r="K26" s="317">
        <v>0</v>
      </c>
    </row>
    <row r="27" spans="1:11">
      <c r="A27" s="84">
        <v>16</v>
      </c>
      <c r="B27" s="227" t="s">
        <v>688</v>
      </c>
      <c r="C27" s="256">
        <v>2167</v>
      </c>
      <c r="D27" s="316">
        <v>108.35</v>
      </c>
      <c r="E27" s="319">
        <v>2167</v>
      </c>
      <c r="F27" s="316">
        <v>108.35</v>
      </c>
      <c r="G27" s="317">
        <v>0</v>
      </c>
      <c r="H27" s="320">
        <v>0</v>
      </c>
      <c r="I27" s="319">
        <f t="shared" si="0"/>
        <v>0</v>
      </c>
      <c r="J27" s="316">
        <f t="shared" si="1"/>
        <v>0</v>
      </c>
      <c r="K27" s="317">
        <v>0</v>
      </c>
    </row>
    <row r="28" spans="1:11">
      <c r="A28" s="84">
        <v>17</v>
      </c>
      <c r="B28" s="227" t="s">
        <v>689</v>
      </c>
      <c r="C28" s="256">
        <v>2302</v>
      </c>
      <c r="D28" s="316">
        <v>115.1</v>
      </c>
      <c r="E28" s="319">
        <v>2302</v>
      </c>
      <c r="F28" s="316">
        <v>115.1</v>
      </c>
      <c r="G28" s="317">
        <v>0</v>
      </c>
      <c r="H28" s="320">
        <v>0</v>
      </c>
      <c r="I28" s="319">
        <f t="shared" si="0"/>
        <v>0</v>
      </c>
      <c r="J28" s="316">
        <f t="shared" si="1"/>
        <v>0</v>
      </c>
      <c r="K28" s="317">
        <v>0</v>
      </c>
    </row>
    <row r="29" spans="1:11">
      <c r="A29" s="84">
        <v>18</v>
      </c>
      <c r="B29" s="227" t="s">
        <v>690</v>
      </c>
      <c r="C29" s="256">
        <v>3130</v>
      </c>
      <c r="D29" s="316">
        <v>156.5</v>
      </c>
      <c r="E29" s="319">
        <v>3130</v>
      </c>
      <c r="F29" s="316">
        <v>156.5</v>
      </c>
      <c r="G29" s="317">
        <v>0</v>
      </c>
      <c r="H29" s="320">
        <v>0</v>
      </c>
      <c r="I29" s="319">
        <f t="shared" si="0"/>
        <v>0</v>
      </c>
      <c r="J29" s="316">
        <f t="shared" si="1"/>
        <v>0</v>
      </c>
      <c r="K29" s="317">
        <v>0</v>
      </c>
    </row>
    <row r="30" spans="1:11">
      <c r="A30" s="84">
        <v>19</v>
      </c>
      <c r="B30" s="227" t="s">
        <v>691</v>
      </c>
      <c r="C30" s="256">
        <v>1972</v>
      </c>
      <c r="D30" s="316">
        <v>98.6</v>
      </c>
      <c r="E30" s="319">
        <v>1972</v>
      </c>
      <c r="F30" s="316">
        <v>98.6</v>
      </c>
      <c r="G30" s="317">
        <v>0</v>
      </c>
      <c r="H30" s="320">
        <v>0</v>
      </c>
      <c r="I30" s="319">
        <f t="shared" si="0"/>
        <v>0</v>
      </c>
      <c r="J30" s="316">
        <f t="shared" si="1"/>
        <v>0</v>
      </c>
      <c r="K30" s="317">
        <v>0</v>
      </c>
    </row>
    <row r="31" spans="1:11">
      <c r="A31" s="84">
        <v>20</v>
      </c>
      <c r="B31" s="227" t="s">
        <v>692</v>
      </c>
      <c r="C31" s="256">
        <v>2965</v>
      </c>
      <c r="D31" s="316">
        <v>148.25</v>
      </c>
      <c r="E31" s="319">
        <v>2965</v>
      </c>
      <c r="F31" s="316">
        <v>148.25</v>
      </c>
      <c r="G31" s="317">
        <v>0</v>
      </c>
      <c r="H31" s="320">
        <v>0</v>
      </c>
      <c r="I31" s="319">
        <f t="shared" si="0"/>
        <v>0</v>
      </c>
      <c r="J31" s="316">
        <f t="shared" si="1"/>
        <v>0</v>
      </c>
      <c r="K31" s="317">
        <v>0</v>
      </c>
    </row>
    <row r="32" spans="1:11">
      <c r="A32" s="84">
        <v>21</v>
      </c>
      <c r="B32" s="227" t="s">
        <v>693</v>
      </c>
      <c r="C32" s="256">
        <v>1493</v>
      </c>
      <c r="D32" s="316">
        <v>74.650000000000006</v>
      </c>
      <c r="E32" s="319">
        <v>1493</v>
      </c>
      <c r="F32" s="316">
        <v>74.650000000000006</v>
      </c>
      <c r="G32" s="317">
        <v>0</v>
      </c>
      <c r="H32" s="320">
        <v>0</v>
      </c>
      <c r="I32" s="319">
        <f t="shared" si="0"/>
        <v>0</v>
      </c>
      <c r="J32" s="316">
        <f t="shared" si="1"/>
        <v>0</v>
      </c>
      <c r="K32" s="317">
        <v>0</v>
      </c>
    </row>
    <row r="33" spans="1:11">
      <c r="A33" s="84">
        <v>22</v>
      </c>
      <c r="B33" s="227" t="s">
        <v>694</v>
      </c>
      <c r="C33" s="256">
        <v>5029</v>
      </c>
      <c r="D33" s="316">
        <v>251.45</v>
      </c>
      <c r="E33" s="319">
        <v>5029</v>
      </c>
      <c r="F33" s="316">
        <v>251.45</v>
      </c>
      <c r="G33" s="317">
        <v>0</v>
      </c>
      <c r="H33" s="320">
        <v>0</v>
      </c>
      <c r="I33" s="319">
        <f t="shared" si="0"/>
        <v>0</v>
      </c>
      <c r="J33" s="316">
        <f t="shared" si="1"/>
        <v>0</v>
      </c>
      <c r="K33" s="317">
        <v>0</v>
      </c>
    </row>
    <row r="34" spans="1:11">
      <c r="A34" s="84">
        <v>23</v>
      </c>
      <c r="B34" s="227" t="s">
        <v>695</v>
      </c>
      <c r="C34" s="256">
        <v>2187</v>
      </c>
      <c r="D34" s="316">
        <v>109.35</v>
      </c>
      <c r="E34" s="319">
        <v>2187</v>
      </c>
      <c r="F34" s="316">
        <v>109.35</v>
      </c>
      <c r="G34" s="317">
        <v>0</v>
      </c>
      <c r="H34" s="320">
        <v>0</v>
      </c>
      <c r="I34" s="319">
        <f t="shared" si="0"/>
        <v>0</v>
      </c>
      <c r="J34" s="316">
        <f t="shared" si="1"/>
        <v>0</v>
      </c>
      <c r="K34" s="317">
        <v>0</v>
      </c>
    </row>
    <row r="35" spans="1:11">
      <c r="A35" s="84">
        <v>24</v>
      </c>
      <c r="B35" s="227" t="s">
        <v>696</v>
      </c>
      <c r="C35" s="256">
        <v>1492</v>
      </c>
      <c r="D35" s="316">
        <v>74.599999999999994</v>
      </c>
      <c r="E35" s="319">
        <v>1492</v>
      </c>
      <c r="F35" s="316">
        <v>74.599999999999994</v>
      </c>
      <c r="G35" s="317">
        <v>0</v>
      </c>
      <c r="H35" s="320">
        <v>0</v>
      </c>
      <c r="I35" s="319">
        <f t="shared" si="0"/>
        <v>0</v>
      </c>
      <c r="J35" s="316">
        <f t="shared" si="1"/>
        <v>0</v>
      </c>
      <c r="K35" s="317">
        <v>0</v>
      </c>
    </row>
    <row r="36" spans="1:11">
      <c r="A36" s="84">
        <v>25</v>
      </c>
      <c r="B36" s="227" t="s">
        <v>697</v>
      </c>
      <c r="C36" s="256">
        <v>1227</v>
      </c>
      <c r="D36" s="316">
        <v>61.35</v>
      </c>
      <c r="E36" s="319">
        <v>1227</v>
      </c>
      <c r="F36" s="316">
        <v>61.35</v>
      </c>
      <c r="G36" s="317">
        <v>0</v>
      </c>
      <c r="H36" s="320">
        <v>0</v>
      </c>
      <c r="I36" s="319">
        <f t="shared" si="0"/>
        <v>0</v>
      </c>
      <c r="J36" s="316">
        <f t="shared" si="1"/>
        <v>0</v>
      </c>
      <c r="K36" s="317">
        <v>0</v>
      </c>
    </row>
    <row r="37" spans="1:11">
      <c r="A37" s="84">
        <v>26</v>
      </c>
      <c r="B37" s="227" t="s">
        <v>698</v>
      </c>
      <c r="C37" s="256">
        <v>2389</v>
      </c>
      <c r="D37" s="316">
        <v>119.45</v>
      </c>
      <c r="E37" s="319">
        <v>2389</v>
      </c>
      <c r="F37" s="316">
        <v>119.45</v>
      </c>
      <c r="G37" s="317">
        <v>0</v>
      </c>
      <c r="H37" s="320">
        <v>0</v>
      </c>
      <c r="I37" s="319">
        <f t="shared" si="0"/>
        <v>0</v>
      </c>
      <c r="J37" s="316">
        <f t="shared" si="1"/>
        <v>0</v>
      </c>
      <c r="K37" s="317">
        <v>0</v>
      </c>
    </row>
    <row r="38" spans="1:11">
      <c r="A38" s="84">
        <v>27</v>
      </c>
      <c r="B38" s="227" t="s">
        <v>699</v>
      </c>
      <c r="C38" s="256">
        <v>2305</v>
      </c>
      <c r="D38" s="316">
        <v>115.25</v>
      </c>
      <c r="E38" s="319">
        <v>2305</v>
      </c>
      <c r="F38" s="316">
        <v>115.25</v>
      </c>
      <c r="G38" s="317">
        <v>0</v>
      </c>
      <c r="H38" s="320">
        <v>0</v>
      </c>
      <c r="I38" s="319">
        <f t="shared" si="0"/>
        <v>0</v>
      </c>
      <c r="J38" s="316">
        <f t="shared" si="1"/>
        <v>0</v>
      </c>
      <c r="K38" s="317">
        <v>0</v>
      </c>
    </row>
    <row r="39" spans="1:11">
      <c r="A39" s="84">
        <v>28</v>
      </c>
      <c r="B39" s="227" t="s">
        <v>700</v>
      </c>
      <c r="C39" s="256">
        <v>1831</v>
      </c>
      <c r="D39" s="316">
        <v>91.55</v>
      </c>
      <c r="E39" s="319">
        <v>1831</v>
      </c>
      <c r="F39" s="316">
        <v>91.55</v>
      </c>
      <c r="G39" s="317">
        <v>0</v>
      </c>
      <c r="H39" s="320">
        <v>0</v>
      </c>
      <c r="I39" s="319">
        <f t="shared" si="0"/>
        <v>0</v>
      </c>
      <c r="J39" s="316">
        <f t="shared" si="1"/>
        <v>0</v>
      </c>
      <c r="K39" s="317">
        <v>0</v>
      </c>
    </row>
    <row r="40" spans="1:11">
      <c r="A40" s="84">
        <v>29</v>
      </c>
      <c r="B40" s="227" t="s">
        <v>701</v>
      </c>
      <c r="C40" s="256">
        <v>1242</v>
      </c>
      <c r="D40" s="316">
        <v>62.1</v>
      </c>
      <c r="E40" s="319">
        <v>1242</v>
      </c>
      <c r="F40" s="316">
        <v>62.1</v>
      </c>
      <c r="G40" s="317">
        <v>0</v>
      </c>
      <c r="H40" s="320">
        <v>0</v>
      </c>
      <c r="I40" s="319">
        <f t="shared" si="0"/>
        <v>0</v>
      </c>
      <c r="J40" s="316">
        <f t="shared" si="1"/>
        <v>0</v>
      </c>
      <c r="K40" s="317">
        <v>0</v>
      </c>
    </row>
    <row r="41" spans="1:11" s="10" customFormat="1">
      <c r="A41" s="84">
        <v>30</v>
      </c>
      <c r="B41" s="227" t="s">
        <v>702</v>
      </c>
      <c r="C41" s="256">
        <v>3127</v>
      </c>
      <c r="D41" s="316">
        <v>156.35</v>
      </c>
      <c r="E41" s="319">
        <v>3127</v>
      </c>
      <c r="F41" s="316">
        <v>156.35</v>
      </c>
      <c r="G41" s="317">
        <v>0</v>
      </c>
      <c r="H41" s="320">
        <v>0</v>
      </c>
      <c r="I41" s="319">
        <f t="shared" si="0"/>
        <v>0</v>
      </c>
      <c r="J41" s="316">
        <f t="shared" si="1"/>
        <v>0</v>
      </c>
      <c r="K41" s="317">
        <v>0</v>
      </c>
    </row>
    <row r="42" spans="1:11" s="10" customFormat="1">
      <c r="A42" s="417"/>
      <c r="B42" s="394" t="s">
        <v>703</v>
      </c>
      <c r="C42" s="355">
        <f>SUM(C12:C41)</f>
        <v>67883</v>
      </c>
      <c r="D42" s="362">
        <f t="shared" ref="D42" si="2">C42*5000/100000</f>
        <v>3394.15</v>
      </c>
      <c r="E42" s="434">
        <f>SUM(E12:E41)</f>
        <v>67883</v>
      </c>
      <c r="F42" s="392">
        <f>SUM(F12:F41)</f>
        <v>3394.1499999999992</v>
      </c>
      <c r="G42" s="360">
        <f>SUM(G12:G41)</f>
        <v>0</v>
      </c>
      <c r="H42" s="435">
        <f>SUM(H12:H41)</f>
        <v>0</v>
      </c>
      <c r="I42" s="378">
        <f t="shared" si="0"/>
        <v>0</v>
      </c>
      <c r="J42" s="362">
        <f t="shared" si="1"/>
        <v>9.0949470177292824E-13</v>
      </c>
      <c r="K42" s="394">
        <f>SUM(K12:K41)</f>
        <v>0</v>
      </c>
    </row>
    <row r="43" spans="1:11" s="10" customFormat="1"/>
    <row r="44" spans="1:11" s="10" customFormat="1">
      <c r="A44" s="8" t="s">
        <v>42</v>
      </c>
    </row>
    <row r="45" spans="1:11" ht="15.75" customHeight="1">
      <c r="C45" s="1123"/>
      <c r="D45" s="1123"/>
      <c r="E45" s="1123"/>
      <c r="F45" s="1123"/>
    </row>
    <row r="46" spans="1:11" s="13" customFormat="1" ht="13.9" customHeight="1">
      <c r="B46" s="69"/>
      <c r="C46" s="69"/>
      <c r="D46" s="69"/>
      <c r="E46" s="69"/>
      <c r="F46" s="69"/>
      <c r="G46" s="69"/>
      <c r="H46" s="69"/>
      <c r="I46" s="943" t="s">
        <v>12</v>
      </c>
      <c r="J46" s="943"/>
      <c r="K46" s="69"/>
    </row>
    <row r="47" spans="1:11" s="13" customFormat="1" ht="13.15" customHeight="1">
      <c r="A47" s="955" t="s">
        <v>13</v>
      </c>
      <c r="B47" s="955"/>
      <c r="C47" s="955"/>
      <c r="D47" s="955"/>
      <c r="E47" s="955"/>
      <c r="F47" s="955"/>
      <c r="G47" s="955"/>
      <c r="H47" s="955"/>
      <c r="I47" s="955"/>
      <c r="J47" s="955"/>
      <c r="K47" s="69"/>
    </row>
    <row r="48" spans="1:11" s="13" customFormat="1" ht="13.15" customHeight="1">
      <c r="A48" s="955" t="s">
        <v>19</v>
      </c>
      <c r="B48" s="955"/>
      <c r="C48" s="955"/>
      <c r="D48" s="955"/>
      <c r="E48" s="955"/>
      <c r="F48" s="955"/>
      <c r="G48" s="955"/>
      <c r="H48" s="955"/>
      <c r="I48" s="955"/>
      <c r="J48" s="955"/>
      <c r="K48" s="69"/>
    </row>
    <row r="49" spans="1:10" s="13" customFormat="1">
      <c r="A49" s="12" t="s">
        <v>22</v>
      </c>
      <c r="B49" s="12"/>
      <c r="C49" s="12"/>
      <c r="D49" s="12"/>
      <c r="E49" s="12"/>
      <c r="F49" s="12"/>
      <c r="H49" s="1008" t="s">
        <v>23</v>
      </c>
      <c r="I49" s="1008"/>
    </row>
    <row r="50" spans="1:10" s="13" customFormat="1">
      <c r="A50" s="12"/>
      <c r="C50" s="670"/>
    </row>
    <row r="51" spans="1:10">
      <c r="A51" s="1122"/>
      <c r="B51" s="1122"/>
      <c r="C51" s="1122"/>
      <c r="D51" s="1122"/>
      <c r="E51" s="1122"/>
      <c r="F51" s="1122"/>
      <c r="G51" s="1122"/>
      <c r="H51" s="1122"/>
      <c r="I51" s="1122"/>
      <c r="J51" s="1122"/>
    </row>
  </sheetData>
  <mergeCells count="21">
    <mergeCell ref="D1:E1"/>
    <mergeCell ref="J1:K1"/>
    <mergeCell ref="A2:J2"/>
    <mergeCell ref="A3:J3"/>
    <mergeCell ref="A5:K5"/>
    <mergeCell ref="A7:B7"/>
    <mergeCell ref="I7:K7"/>
    <mergeCell ref="C8:J8"/>
    <mergeCell ref="A9:A10"/>
    <mergeCell ref="B9:B10"/>
    <mergeCell ref="C9:D9"/>
    <mergeCell ref="E9:F9"/>
    <mergeCell ref="G9:H9"/>
    <mergeCell ref="I9:J9"/>
    <mergeCell ref="A51:J51"/>
    <mergeCell ref="K9:K10"/>
    <mergeCell ref="C45:F45"/>
    <mergeCell ref="I46:J46"/>
    <mergeCell ref="A47:J47"/>
    <mergeCell ref="A48:J48"/>
    <mergeCell ref="H49:I49"/>
  </mergeCells>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39.xml><?xml version="1.0" encoding="utf-8"?>
<worksheet xmlns="http://schemas.openxmlformats.org/spreadsheetml/2006/main" xmlns:r="http://schemas.openxmlformats.org/officeDocument/2006/relationships">
  <sheetPr>
    <tabColor rgb="FF00B050"/>
    <pageSetUpPr fitToPage="1"/>
  </sheetPr>
  <dimension ref="A1:K46"/>
  <sheetViews>
    <sheetView zoomScaleSheetLayoutView="100" workbookViewId="0">
      <selection activeCell="D7" sqref="D7:H7"/>
    </sheetView>
  </sheetViews>
  <sheetFormatPr defaultRowHeight="12.75"/>
  <cols>
    <col min="1" max="1" width="7.140625" customWidth="1"/>
    <col min="2" max="2" width="19.7109375" customWidth="1"/>
    <col min="3" max="3" width="16.28515625" customWidth="1"/>
    <col min="4" max="4" width="16.5703125" style="210" customWidth="1"/>
    <col min="5" max="8" width="18.42578125" style="210" customWidth="1"/>
  </cols>
  <sheetData>
    <row r="1" spans="1:11">
      <c r="H1" s="619" t="s">
        <v>541</v>
      </c>
    </row>
    <row r="2" spans="1:11" ht="18">
      <c r="A2" s="1118" t="s">
        <v>0</v>
      </c>
      <c r="B2" s="1118"/>
      <c r="C2" s="1118"/>
      <c r="D2" s="1118"/>
      <c r="E2" s="1118"/>
      <c r="F2" s="1118"/>
      <c r="G2" s="1118"/>
      <c r="H2" s="1118"/>
    </row>
    <row r="3" spans="1:11" ht="18" customHeight="1">
      <c r="A3" s="1119" t="s">
        <v>899</v>
      </c>
      <c r="B3" s="1119"/>
      <c r="C3" s="1119"/>
      <c r="D3" s="1119"/>
      <c r="E3" s="1119"/>
      <c r="F3" s="1119"/>
      <c r="G3" s="1119"/>
      <c r="H3" s="1119"/>
    </row>
    <row r="4" spans="1:11" ht="3.75" customHeight="1">
      <c r="A4" s="145"/>
      <c r="B4" s="145"/>
      <c r="C4" s="145"/>
      <c r="D4" s="209"/>
      <c r="E4" s="209"/>
      <c r="F4" s="209"/>
      <c r="G4" s="209"/>
      <c r="H4" s="209"/>
    </row>
    <row r="5" spans="1:11" ht="18">
      <c r="A5" s="1211" t="s">
        <v>540</v>
      </c>
      <c r="B5" s="1211"/>
      <c r="C5" s="1211"/>
      <c r="D5" s="1211"/>
      <c r="E5" s="1211"/>
      <c r="F5" s="1211"/>
      <c r="G5" s="1211"/>
      <c r="H5" s="1211"/>
    </row>
    <row r="6" spans="1:11" ht="15">
      <c r="A6" s="146" t="s">
        <v>724</v>
      </c>
      <c r="B6" s="146"/>
      <c r="C6" s="145"/>
      <c r="D6" s="209"/>
      <c r="E6" s="209"/>
      <c r="F6" s="1240" t="s">
        <v>913</v>
      </c>
      <c r="G6" s="1240"/>
      <c r="H6" s="1240"/>
    </row>
    <row r="7" spans="1:11" ht="15">
      <c r="A7" s="1212" t="s">
        <v>2</v>
      </c>
      <c r="B7" s="1212" t="s">
        <v>3</v>
      </c>
      <c r="C7" s="1239" t="s">
        <v>408</v>
      </c>
      <c r="D7" s="1236" t="s">
        <v>518</v>
      </c>
      <c r="E7" s="1237"/>
      <c r="F7" s="1237"/>
      <c r="G7" s="1237"/>
      <c r="H7" s="1238"/>
    </row>
    <row r="8" spans="1:11" ht="30">
      <c r="A8" s="1212"/>
      <c r="B8" s="1212"/>
      <c r="C8" s="1239"/>
      <c r="D8" s="430" t="s">
        <v>519</v>
      </c>
      <c r="E8" s="430" t="s">
        <v>520</v>
      </c>
      <c r="F8" s="430" t="s">
        <v>521</v>
      </c>
      <c r="G8" s="611" t="s">
        <v>818</v>
      </c>
      <c r="H8" s="430" t="s">
        <v>48</v>
      </c>
    </row>
    <row r="9" spans="1:11" ht="15">
      <c r="A9" s="171">
        <v>1</v>
      </c>
      <c r="B9" s="171">
        <v>2</v>
      </c>
      <c r="C9" s="330">
        <v>3</v>
      </c>
      <c r="D9" s="330">
        <v>4</v>
      </c>
      <c r="E9" s="330">
        <v>5</v>
      </c>
      <c r="F9" s="330">
        <v>6</v>
      </c>
      <c r="G9" s="330">
        <v>7</v>
      </c>
      <c r="H9" s="330">
        <v>8</v>
      </c>
    </row>
    <row r="10" spans="1:11" ht="15">
      <c r="A10" s="84">
        <v>1</v>
      </c>
      <c r="B10" s="225" t="s">
        <v>673</v>
      </c>
      <c r="C10" s="675">
        <v>1586</v>
      </c>
      <c r="D10" s="429">
        <v>918</v>
      </c>
      <c r="E10" s="429">
        <v>0</v>
      </c>
      <c r="F10" s="833">
        <v>668</v>
      </c>
      <c r="G10" s="917">
        <v>0</v>
      </c>
      <c r="H10" s="429">
        <v>0</v>
      </c>
      <c r="J10" s="493"/>
      <c r="K10" s="493"/>
    </row>
    <row r="11" spans="1:11" ht="15">
      <c r="A11" s="84">
        <v>2</v>
      </c>
      <c r="B11" s="225" t="s">
        <v>674</v>
      </c>
      <c r="C11" s="675">
        <v>2764</v>
      </c>
      <c r="D11" s="429">
        <v>1965</v>
      </c>
      <c r="E11" s="429">
        <v>0</v>
      </c>
      <c r="F11" s="833">
        <v>729</v>
      </c>
      <c r="G11" s="917">
        <v>70</v>
      </c>
      <c r="H11" s="429">
        <v>0</v>
      </c>
      <c r="J11" s="493"/>
      <c r="K11" s="493"/>
    </row>
    <row r="12" spans="1:11" ht="15">
      <c r="A12" s="84">
        <v>3</v>
      </c>
      <c r="B12" s="225" t="s">
        <v>675</v>
      </c>
      <c r="C12" s="675">
        <v>1694</v>
      </c>
      <c r="D12" s="429">
        <v>1009</v>
      </c>
      <c r="E12" s="429">
        <v>0</v>
      </c>
      <c r="F12" s="833">
        <v>685</v>
      </c>
      <c r="G12" s="917">
        <v>0</v>
      </c>
      <c r="H12" s="429">
        <v>0</v>
      </c>
      <c r="J12" s="493"/>
      <c r="K12" s="493"/>
    </row>
    <row r="13" spans="1:11" ht="15">
      <c r="A13" s="84">
        <v>4</v>
      </c>
      <c r="B13" s="225" t="s">
        <v>676</v>
      </c>
      <c r="C13" s="675">
        <v>1837</v>
      </c>
      <c r="D13" s="429">
        <v>1282</v>
      </c>
      <c r="E13" s="429">
        <v>0</v>
      </c>
      <c r="F13" s="833">
        <v>433</v>
      </c>
      <c r="G13" s="917">
        <v>122</v>
      </c>
      <c r="H13" s="429">
        <v>0</v>
      </c>
      <c r="J13" s="493"/>
      <c r="K13" s="493"/>
    </row>
    <row r="14" spans="1:11" ht="15">
      <c r="A14" s="84">
        <v>5</v>
      </c>
      <c r="B14" s="225" t="s">
        <v>677</v>
      </c>
      <c r="C14" s="675">
        <v>2203</v>
      </c>
      <c r="D14" s="429">
        <v>1370</v>
      </c>
      <c r="E14" s="429">
        <v>0</v>
      </c>
      <c r="F14" s="833">
        <v>833</v>
      </c>
      <c r="G14" s="917">
        <v>0</v>
      </c>
      <c r="H14" s="429">
        <v>0</v>
      </c>
      <c r="J14" s="493"/>
      <c r="K14" s="493"/>
    </row>
    <row r="15" spans="1:11" ht="15">
      <c r="A15" s="84">
        <v>6</v>
      </c>
      <c r="B15" s="225" t="s">
        <v>678</v>
      </c>
      <c r="C15" s="675">
        <v>800</v>
      </c>
      <c r="D15" s="429">
        <v>384</v>
      </c>
      <c r="E15" s="429">
        <v>0</v>
      </c>
      <c r="F15" s="833">
        <v>416</v>
      </c>
      <c r="G15" s="917">
        <v>0</v>
      </c>
      <c r="H15" s="429">
        <v>0</v>
      </c>
      <c r="J15" s="493"/>
      <c r="K15" s="493"/>
    </row>
    <row r="16" spans="1:11" ht="15">
      <c r="A16" s="84">
        <v>7</v>
      </c>
      <c r="B16" s="225" t="s">
        <v>679</v>
      </c>
      <c r="C16" s="675">
        <v>2262</v>
      </c>
      <c r="D16" s="429">
        <v>1309</v>
      </c>
      <c r="E16" s="429">
        <v>0</v>
      </c>
      <c r="F16" s="833">
        <v>570</v>
      </c>
      <c r="G16" s="917">
        <v>383</v>
      </c>
      <c r="H16" s="429">
        <v>0</v>
      </c>
      <c r="J16" s="493"/>
      <c r="K16" s="493"/>
    </row>
    <row r="17" spans="1:11" ht="15">
      <c r="A17" s="84">
        <v>8</v>
      </c>
      <c r="B17" s="225" t="s">
        <v>680</v>
      </c>
      <c r="C17" s="675">
        <v>583</v>
      </c>
      <c r="D17" s="429">
        <v>255</v>
      </c>
      <c r="E17" s="429">
        <v>0</v>
      </c>
      <c r="F17" s="833">
        <v>328</v>
      </c>
      <c r="G17" s="917">
        <v>0</v>
      </c>
      <c r="H17" s="429">
        <v>0</v>
      </c>
      <c r="J17" s="493"/>
      <c r="K17" s="493"/>
    </row>
    <row r="18" spans="1:11" ht="15">
      <c r="A18" s="84">
        <v>9</v>
      </c>
      <c r="B18" s="225" t="s">
        <v>681</v>
      </c>
      <c r="C18" s="675">
        <v>1512</v>
      </c>
      <c r="D18" s="429">
        <v>1112</v>
      </c>
      <c r="E18" s="429">
        <v>0</v>
      </c>
      <c r="F18" s="833">
        <v>400</v>
      </c>
      <c r="G18" s="917">
        <v>0</v>
      </c>
      <c r="H18" s="429">
        <v>0</v>
      </c>
      <c r="J18" s="493"/>
      <c r="K18" s="493"/>
    </row>
    <row r="19" spans="1:11" ht="15">
      <c r="A19" s="84">
        <v>10</v>
      </c>
      <c r="B19" s="225" t="s">
        <v>682</v>
      </c>
      <c r="C19" s="675">
        <v>1209</v>
      </c>
      <c r="D19" s="429">
        <v>423</v>
      </c>
      <c r="E19" s="429">
        <v>0</v>
      </c>
      <c r="F19" s="833">
        <v>786</v>
      </c>
      <c r="G19" s="917">
        <v>0</v>
      </c>
      <c r="H19" s="429">
        <v>0</v>
      </c>
      <c r="J19" s="493"/>
      <c r="K19" s="493"/>
    </row>
    <row r="20" spans="1:11" ht="15">
      <c r="A20" s="84">
        <v>11</v>
      </c>
      <c r="B20" s="225" t="s">
        <v>683</v>
      </c>
      <c r="C20" s="675">
        <v>3447</v>
      </c>
      <c r="D20" s="429">
        <v>2061</v>
      </c>
      <c r="E20" s="429">
        <v>0</v>
      </c>
      <c r="F20" s="833">
        <v>929</v>
      </c>
      <c r="G20" s="917">
        <v>457</v>
      </c>
      <c r="H20" s="429">
        <v>0</v>
      </c>
      <c r="J20" s="493"/>
      <c r="K20" s="493"/>
    </row>
    <row r="21" spans="1:11" ht="15">
      <c r="A21" s="84">
        <v>12</v>
      </c>
      <c r="B21" s="225" t="s">
        <v>684</v>
      </c>
      <c r="C21" s="675">
        <v>1389</v>
      </c>
      <c r="D21" s="429">
        <v>586</v>
      </c>
      <c r="E21" s="429">
        <v>0</v>
      </c>
      <c r="F21" s="833">
        <v>803</v>
      </c>
      <c r="G21" s="917">
        <v>0</v>
      </c>
      <c r="H21" s="429">
        <v>0</v>
      </c>
      <c r="J21" s="493"/>
      <c r="K21" s="493"/>
    </row>
    <row r="22" spans="1:11" ht="15">
      <c r="A22" s="84">
        <v>13</v>
      </c>
      <c r="B22" s="225" t="s">
        <v>685</v>
      </c>
      <c r="C22" s="675">
        <v>2345</v>
      </c>
      <c r="D22" s="429">
        <v>1583</v>
      </c>
      <c r="E22" s="429">
        <v>0</v>
      </c>
      <c r="F22" s="833">
        <v>762</v>
      </c>
      <c r="G22" s="917">
        <v>0</v>
      </c>
      <c r="H22" s="429">
        <v>0</v>
      </c>
      <c r="J22" s="493"/>
      <c r="K22" s="493"/>
    </row>
    <row r="23" spans="1:11" ht="15">
      <c r="A23" s="84">
        <v>14</v>
      </c>
      <c r="B23" s="225" t="s">
        <v>686</v>
      </c>
      <c r="C23" s="675">
        <v>668</v>
      </c>
      <c r="D23" s="429">
        <v>330</v>
      </c>
      <c r="E23" s="429">
        <v>0</v>
      </c>
      <c r="F23" s="833">
        <v>338</v>
      </c>
      <c r="G23" s="917">
        <v>0</v>
      </c>
      <c r="H23" s="429">
        <v>0</v>
      </c>
      <c r="J23" s="493"/>
      <c r="K23" s="493"/>
    </row>
    <row r="24" spans="1:11" ht="15">
      <c r="A24" s="84">
        <v>15</v>
      </c>
      <c r="B24" s="225" t="s">
        <v>687</v>
      </c>
      <c r="C24" s="676">
        <v>2316</v>
      </c>
      <c r="D24" s="429">
        <v>1285</v>
      </c>
      <c r="E24" s="429">
        <v>0</v>
      </c>
      <c r="F24" s="833">
        <v>1031</v>
      </c>
      <c r="G24" s="917">
        <v>0</v>
      </c>
      <c r="H24" s="429">
        <v>0</v>
      </c>
      <c r="J24" s="493"/>
      <c r="K24" s="493"/>
    </row>
    <row r="25" spans="1:11">
      <c r="A25" s="84">
        <v>16</v>
      </c>
      <c r="B25" s="227" t="s">
        <v>688</v>
      </c>
      <c r="C25" s="319">
        <v>1863</v>
      </c>
      <c r="D25" s="377">
        <v>660</v>
      </c>
      <c r="E25" s="377">
        <v>0</v>
      </c>
      <c r="F25" s="834">
        <v>1203</v>
      </c>
      <c r="G25" s="918">
        <v>0</v>
      </c>
      <c r="H25" s="377">
        <v>0</v>
      </c>
      <c r="J25" s="493"/>
      <c r="K25" s="493"/>
    </row>
    <row r="26" spans="1:11">
      <c r="A26" s="84">
        <v>17</v>
      </c>
      <c r="B26" s="227" t="s">
        <v>689</v>
      </c>
      <c r="C26" s="319">
        <v>1932</v>
      </c>
      <c r="D26" s="377">
        <v>1085</v>
      </c>
      <c r="E26" s="377">
        <v>0</v>
      </c>
      <c r="F26" s="834">
        <v>847</v>
      </c>
      <c r="G26" s="918">
        <v>0</v>
      </c>
      <c r="H26" s="377">
        <v>0</v>
      </c>
      <c r="J26" s="493"/>
      <c r="K26" s="493"/>
    </row>
    <row r="27" spans="1:11">
      <c r="A27" s="84">
        <v>18</v>
      </c>
      <c r="B27" s="227" t="s">
        <v>690</v>
      </c>
      <c r="C27" s="319">
        <v>2734</v>
      </c>
      <c r="D27" s="377">
        <v>2443</v>
      </c>
      <c r="E27" s="377">
        <v>0</v>
      </c>
      <c r="F27" s="834">
        <v>53</v>
      </c>
      <c r="G27" s="918">
        <v>238</v>
      </c>
      <c r="H27" s="377">
        <v>0</v>
      </c>
      <c r="J27" s="493"/>
      <c r="K27" s="493"/>
    </row>
    <row r="28" spans="1:11">
      <c r="A28" s="84">
        <v>19</v>
      </c>
      <c r="B28" s="227" t="s">
        <v>691</v>
      </c>
      <c r="C28" s="319">
        <v>1413</v>
      </c>
      <c r="D28" s="377">
        <v>1002</v>
      </c>
      <c r="E28" s="377">
        <v>0</v>
      </c>
      <c r="F28" s="834">
        <v>-4</v>
      </c>
      <c r="G28" s="918">
        <v>415</v>
      </c>
      <c r="H28" s="377">
        <v>0</v>
      </c>
      <c r="J28" s="493"/>
      <c r="K28" s="493"/>
    </row>
    <row r="29" spans="1:11">
      <c r="A29" s="84">
        <v>20</v>
      </c>
      <c r="B29" s="227" t="s">
        <v>692</v>
      </c>
      <c r="C29" s="319">
        <v>2551</v>
      </c>
      <c r="D29" s="377">
        <v>1333</v>
      </c>
      <c r="E29" s="377">
        <v>0</v>
      </c>
      <c r="F29" s="834">
        <v>887</v>
      </c>
      <c r="G29" s="918">
        <v>331</v>
      </c>
      <c r="H29" s="377">
        <v>0</v>
      </c>
      <c r="J29" s="493"/>
      <c r="K29" s="493"/>
    </row>
    <row r="30" spans="1:11">
      <c r="A30" s="84">
        <v>21</v>
      </c>
      <c r="B30" s="227" t="s">
        <v>693</v>
      </c>
      <c r="C30" s="319">
        <v>1336</v>
      </c>
      <c r="D30" s="377">
        <v>650</v>
      </c>
      <c r="E30" s="377">
        <v>0</v>
      </c>
      <c r="F30" s="834">
        <v>686</v>
      </c>
      <c r="G30" s="918">
        <v>0</v>
      </c>
      <c r="H30" s="377">
        <v>0</v>
      </c>
      <c r="J30" s="493"/>
      <c r="K30" s="493"/>
    </row>
    <row r="31" spans="1:11">
      <c r="A31" s="84">
        <v>22</v>
      </c>
      <c r="B31" s="227" t="s">
        <v>694</v>
      </c>
      <c r="C31" s="319">
        <v>4270</v>
      </c>
      <c r="D31" s="377">
        <v>2031</v>
      </c>
      <c r="E31" s="377">
        <v>0</v>
      </c>
      <c r="F31" s="834">
        <v>2239</v>
      </c>
      <c r="G31" s="918">
        <v>0</v>
      </c>
      <c r="H31" s="377">
        <v>0</v>
      </c>
      <c r="J31" s="493"/>
      <c r="K31" s="493"/>
    </row>
    <row r="32" spans="1:11">
      <c r="A32" s="84">
        <v>23</v>
      </c>
      <c r="B32" s="227" t="s">
        <v>695</v>
      </c>
      <c r="C32" s="319">
        <v>1928</v>
      </c>
      <c r="D32" s="377">
        <v>1089</v>
      </c>
      <c r="E32" s="377">
        <v>0</v>
      </c>
      <c r="F32" s="834">
        <v>839</v>
      </c>
      <c r="G32" s="918">
        <v>0</v>
      </c>
      <c r="H32" s="377">
        <v>0</v>
      </c>
      <c r="J32" s="493"/>
      <c r="K32" s="493"/>
    </row>
    <row r="33" spans="1:11">
      <c r="A33" s="84">
        <v>24</v>
      </c>
      <c r="B33" s="227" t="s">
        <v>696</v>
      </c>
      <c r="C33" s="319">
        <v>1152</v>
      </c>
      <c r="D33" s="377">
        <v>694</v>
      </c>
      <c r="E33" s="377">
        <v>0</v>
      </c>
      <c r="F33" s="834">
        <v>177</v>
      </c>
      <c r="G33" s="918">
        <v>281</v>
      </c>
      <c r="H33" s="377">
        <v>0</v>
      </c>
      <c r="J33" s="493"/>
      <c r="K33" s="493"/>
    </row>
    <row r="34" spans="1:11">
      <c r="A34" s="84">
        <v>25</v>
      </c>
      <c r="B34" s="227" t="s">
        <v>697</v>
      </c>
      <c r="C34" s="319">
        <v>1006</v>
      </c>
      <c r="D34" s="377">
        <v>612</v>
      </c>
      <c r="E34" s="377">
        <v>0</v>
      </c>
      <c r="F34" s="834">
        <v>394</v>
      </c>
      <c r="G34" s="918">
        <v>0</v>
      </c>
      <c r="H34" s="377">
        <v>0</v>
      </c>
      <c r="J34" s="493"/>
      <c r="K34" s="493"/>
    </row>
    <row r="35" spans="1:11">
      <c r="A35" s="84">
        <v>26</v>
      </c>
      <c r="B35" s="227" t="s">
        <v>698</v>
      </c>
      <c r="C35" s="319">
        <v>2100</v>
      </c>
      <c r="D35" s="377">
        <v>1057</v>
      </c>
      <c r="E35" s="377">
        <v>0</v>
      </c>
      <c r="F35" s="834">
        <v>282</v>
      </c>
      <c r="G35" s="918">
        <v>761</v>
      </c>
      <c r="H35" s="377">
        <v>0</v>
      </c>
      <c r="J35" s="493"/>
      <c r="K35" s="493"/>
    </row>
    <row r="36" spans="1:11">
      <c r="A36" s="84">
        <v>27</v>
      </c>
      <c r="B36" s="227" t="s">
        <v>699</v>
      </c>
      <c r="C36" s="319">
        <v>1896</v>
      </c>
      <c r="D36" s="377">
        <v>975</v>
      </c>
      <c r="E36" s="377">
        <v>0</v>
      </c>
      <c r="F36" s="834">
        <v>921</v>
      </c>
      <c r="G36" s="918">
        <v>0</v>
      </c>
      <c r="H36" s="377">
        <v>0</v>
      </c>
      <c r="J36" s="493"/>
      <c r="K36" s="493"/>
    </row>
    <row r="37" spans="1:11">
      <c r="A37" s="84">
        <v>28</v>
      </c>
      <c r="B37" s="227" t="s">
        <v>700</v>
      </c>
      <c r="C37" s="319">
        <v>1356</v>
      </c>
      <c r="D37" s="377">
        <v>662</v>
      </c>
      <c r="E37" s="377">
        <v>0</v>
      </c>
      <c r="F37" s="834">
        <v>694</v>
      </c>
      <c r="G37" s="918">
        <v>0</v>
      </c>
      <c r="H37" s="377">
        <v>0</v>
      </c>
      <c r="J37" s="493"/>
      <c r="K37" s="493"/>
    </row>
    <row r="38" spans="1:11">
      <c r="A38" s="84">
        <v>29</v>
      </c>
      <c r="B38" s="227" t="s">
        <v>701</v>
      </c>
      <c r="C38" s="677">
        <v>866</v>
      </c>
      <c r="D38" s="403">
        <v>451</v>
      </c>
      <c r="E38" s="403">
        <v>0</v>
      </c>
      <c r="F38" s="835">
        <v>415</v>
      </c>
      <c r="G38" s="919">
        <v>0</v>
      </c>
      <c r="H38" s="403">
        <v>0</v>
      </c>
      <c r="J38" s="493"/>
      <c r="K38" s="493"/>
    </row>
    <row r="39" spans="1:11" ht="15" customHeight="1">
      <c r="A39" s="84">
        <v>30</v>
      </c>
      <c r="B39" s="227" t="s">
        <v>702</v>
      </c>
      <c r="C39" s="677">
        <v>2507</v>
      </c>
      <c r="D39" s="403">
        <v>1594</v>
      </c>
      <c r="E39" s="403">
        <v>0</v>
      </c>
      <c r="F39" s="835">
        <v>568</v>
      </c>
      <c r="G39" s="919">
        <v>345</v>
      </c>
      <c r="H39" s="403">
        <v>0</v>
      </c>
      <c r="J39" s="493"/>
      <c r="K39" s="493"/>
    </row>
    <row r="40" spans="1:11" ht="15" customHeight="1">
      <c r="A40" s="417"/>
      <c r="B40" s="394" t="s">
        <v>703</v>
      </c>
      <c r="C40" s="431">
        <f t="shared" ref="C40:H40" si="0">SUM(C10:C39)</f>
        <v>55525</v>
      </c>
      <c r="D40" s="432">
        <f t="shared" si="0"/>
        <v>32210</v>
      </c>
      <c r="E40" s="432">
        <f t="shared" si="0"/>
        <v>0</v>
      </c>
      <c r="F40" s="432">
        <f t="shared" si="0"/>
        <v>19912</v>
      </c>
      <c r="G40" s="432">
        <f t="shared" si="0"/>
        <v>3403</v>
      </c>
      <c r="H40" s="432">
        <f t="shared" si="0"/>
        <v>0</v>
      </c>
    </row>
    <row r="41" spans="1:11" ht="15" customHeight="1">
      <c r="A41" s="148"/>
      <c r="B41" s="148"/>
      <c r="C41" s="148"/>
      <c r="D41" s="149"/>
      <c r="E41" s="149"/>
      <c r="F41" s="149"/>
      <c r="G41" s="601"/>
      <c r="H41" s="149"/>
    </row>
    <row r="42" spans="1:11" ht="15" customHeight="1">
      <c r="A42" s="148"/>
      <c r="B42" s="148"/>
      <c r="C42" s="148"/>
      <c r="D42" s="149"/>
      <c r="E42" s="149"/>
      <c r="F42" s="149"/>
      <c r="G42" s="601"/>
      <c r="H42" s="149"/>
    </row>
    <row r="43" spans="1:11" ht="15" customHeight="1">
      <c r="A43" s="148"/>
      <c r="B43" s="148"/>
      <c r="C43" s="148"/>
      <c r="D43" s="1116"/>
      <c r="E43" s="1116"/>
      <c r="F43" s="1116"/>
      <c r="G43" s="1116"/>
      <c r="H43" s="1116"/>
    </row>
    <row r="44" spans="1:11">
      <c r="A44" s="148" t="s">
        <v>11</v>
      </c>
      <c r="C44" s="148"/>
      <c r="D44" s="1116" t="s">
        <v>13</v>
      </c>
      <c r="E44" s="1116"/>
      <c r="F44" s="1116"/>
      <c r="G44" s="1116"/>
      <c r="H44" s="1116"/>
    </row>
    <row r="45" spans="1:11">
      <c r="D45" s="1116" t="s">
        <v>85</v>
      </c>
      <c r="E45" s="1116"/>
      <c r="F45" s="1116"/>
      <c r="G45" s="1116"/>
      <c r="H45" s="1116"/>
    </row>
    <row r="46" spans="1:11">
      <c r="D46" s="1117" t="s">
        <v>82</v>
      </c>
      <c r="E46" s="1117"/>
      <c r="F46" s="1117"/>
      <c r="G46" s="1117"/>
      <c r="H46" s="1117"/>
    </row>
  </sheetData>
  <mergeCells count="12">
    <mergeCell ref="D43:H43"/>
    <mergeCell ref="D44:H44"/>
    <mergeCell ref="D45:H45"/>
    <mergeCell ref="D46:H46"/>
    <mergeCell ref="A2:H2"/>
    <mergeCell ref="A3:H3"/>
    <mergeCell ref="A5:H5"/>
    <mergeCell ref="D7:H7"/>
    <mergeCell ref="A7:A8"/>
    <mergeCell ref="B7:B8"/>
    <mergeCell ref="C7:C8"/>
    <mergeCell ref="F6:H6"/>
  </mergeCells>
  <printOptions horizontalCentered="1"/>
  <pageMargins left="0.70866141732283472" right="0.70866141732283472" top="0.23622047244094491" bottom="0" header="0.31496062992125984" footer="0.31496062992125984"/>
  <pageSetup paperSize="9" scale="88" orientation="landscape" r:id="rId1"/>
  <drawing r:id="rId2"/>
</worksheet>
</file>

<file path=xl/worksheets/sheet4.xml><?xml version="1.0" encoding="utf-8"?>
<worksheet xmlns="http://schemas.openxmlformats.org/spreadsheetml/2006/main" xmlns:r="http://schemas.openxmlformats.org/officeDocument/2006/relationships">
  <sheetPr>
    <tabColor rgb="FF00B050"/>
    <pageSetUpPr fitToPage="1"/>
  </sheetPr>
  <dimension ref="A2:HZ51"/>
  <sheetViews>
    <sheetView zoomScaleSheetLayoutView="86" workbookViewId="0">
      <selection activeCell="G7" sqref="G7"/>
    </sheetView>
  </sheetViews>
  <sheetFormatPr defaultRowHeight="12.75"/>
  <cols>
    <col min="1" max="1" width="4.85546875" customWidth="1"/>
    <col min="2" max="2" width="19.5703125" customWidth="1"/>
    <col min="3" max="6" width="7" customWidth="1"/>
    <col min="7" max="7" width="8.85546875" customWidth="1"/>
    <col min="8" max="8" width="8.5703125" customWidth="1"/>
    <col min="9" max="9" width="9" customWidth="1"/>
    <col min="10" max="10" width="8.42578125" customWidth="1"/>
    <col min="11" max="11" width="8.5703125" customWidth="1"/>
    <col min="12" max="12" width="8.28515625" customWidth="1"/>
    <col min="13" max="13" width="8.42578125" customWidth="1"/>
    <col min="14" max="14" width="8.5703125" customWidth="1"/>
    <col min="15" max="15" width="9.140625" customWidth="1"/>
    <col min="16" max="16" width="10.42578125" customWidth="1"/>
    <col min="17" max="17" width="9.7109375" customWidth="1"/>
    <col min="18" max="18" width="9.5703125" customWidth="1"/>
    <col min="19" max="19" width="10.5703125" customWidth="1"/>
    <col min="20" max="20" width="9.85546875" customWidth="1"/>
    <col min="21" max="21" width="8.7109375" customWidth="1"/>
    <col min="22" max="22" width="9.7109375" customWidth="1"/>
  </cols>
  <sheetData>
    <row r="2" spans="1:234">
      <c r="G2" s="1008"/>
      <c r="H2" s="1008"/>
      <c r="I2" s="1008"/>
      <c r="J2" s="1008"/>
      <c r="K2" s="1008"/>
      <c r="L2" s="1008"/>
      <c r="M2" s="1008"/>
      <c r="N2" s="1008"/>
      <c r="O2" s="1008"/>
      <c r="P2" s="1"/>
      <c r="Q2" s="1"/>
      <c r="R2" s="1"/>
      <c r="T2" s="40" t="s">
        <v>59</v>
      </c>
    </row>
    <row r="3" spans="1:234" ht="15">
      <c r="A3" s="941" t="s">
        <v>57</v>
      </c>
      <c r="B3" s="941"/>
      <c r="C3" s="941"/>
      <c r="D3" s="941"/>
      <c r="E3" s="941"/>
      <c r="F3" s="941"/>
      <c r="G3" s="941"/>
      <c r="H3" s="941"/>
      <c r="I3" s="941"/>
      <c r="J3" s="941"/>
      <c r="K3" s="941"/>
      <c r="L3" s="941"/>
      <c r="M3" s="941"/>
      <c r="N3" s="941"/>
      <c r="O3" s="941"/>
      <c r="P3" s="941"/>
      <c r="Q3" s="941"/>
      <c r="R3" s="941"/>
      <c r="S3" s="941"/>
      <c r="T3" s="941"/>
      <c r="U3" s="941"/>
    </row>
    <row r="4" spans="1:234" ht="15.75">
      <c r="A4" s="1049" t="s">
        <v>899</v>
      </c>
      <c r="B4" s="1049"/>
      <c r="C4" s="1049"/>
      <c r="D4" s="1049"/>
      <c r="E4" s="1049"/>
      <c r="F4" s="1049"/>
      <c r="G4" s="1049"/>
      <c r="H4" s="1049"/>
      <c r="I4" s="1049"/>
      <c r="J4" s="1049"/>
      <c r="K4" s="1049"/>
      <c r="L4" s="1049"/>
      <c r="M4" s="1049"/>
      <c r="N4" s="1049"/>
      <c r="O4" s="1049"/>
      <c r="P4" s="1049"/>
      <c r="Q4" s="1049"/>
      <c r="R4" s="1049"/>
      <c r="S4" s="1049"/>
      <c r="T4" s="1049"/>
      <c r="U4" s="1049"/>
      <c r="V4" s="11"/>
      <c r="W4" s="11"/>
      <c r="X4" s="11"/>
      <c r="Y4" s="11"/>
      <c r="Z4" s="11"/>
      <c r="AA4" s="11"/>
      <c r="AB4" s="11"/>
      <c r="AC4" s="11"/>
      <c r="AD4" s="11"/>
      <c r="AE4" s="11"/>
      <c r="AF4" s="11"/>
      <c r="AG4" s="11"/>
      <c r="AH4" s="11"/>
      <c r="AI4" s="11"/>
      <c r="AJ4" s="11"/>
      <c r="AK4" s="11"/>
      <c r="AL4" s="11"/>
      <c r="AM4" s="11"/>
      <c r="AN4" s="11"/>
      <c r="AO4" s="11"/>
      <c r="AP4" s="11"/>
      <c r="AQ4" s="11"/>
      <c r="AR4" s="11"/>
      <c r="AS4" s="11"/>
      <c r="AT4" s="11"/>
      <c r="AU4" s="11"/>
      <c r="AV4" s="11"/>
      <c r="AW4" s="11"/>
      <c r="AX4" s="11"/>
      <c r="AY4" s="11"/>
      <c r="AZ4" s="11"/>
      <c r="BA4" s="11"/>
      <c r="BB4" s="11"/>
      <c r="BC4" s="11"/>
      <c r="BD4" s="11"/>
      <c r="BE4" s="11"/>
      <c r="BF4" s="11"/>
      <c r="BG4" s="11"/>
      <c r="BH4" s="11"/>
      <c r="BI4" s="11"/>
      <c r="BJ4" s="11"/>
      <c r="BK4" s="11"/>
      <c r="BL4" s="11"/>
      <c r="BM4" s="11"/>
      <c r="BN4" s="11"/>
      <c r="BO4" s="11"/>
      <c r="BP4" s="11"/>
      <c r="BQ4" s="11"/>
      <c r="BR4" s="11"/>
      <c r="BS4" s="11"/>
      <c r="BT4" s="11"/>
      <c r="BU4" s="11"/>
      <c r="BV4" s="11"/>
      <c r="BW4" s="11"/>
      <c r="BX4" s="11"/>
      <c r="BY4" s="11"/>
      <c r="BZ4" s="11"/>
      <c r="CA4" s="11"/>
      <c r="CB4" s="11"/>
      <c r="CC4" s="11"/>
      <c r="CD4" s="11"/>
      <c r="CE4" s="11"/>
      <c r="CF4" s="11"/>
      <c r="CG4" s="11"/>
      <c r="CH4" s="11"/>
      <c r="CI4" s="11"/>
      <c r="CJ4" s="11"/>
      <c r="CK4" s="11"/>
      <c r="CL4" s="11"/>
      <c r="CM4" s="11"/>
      <c r="CN4" s="11"/>
      <c r="CO4" s="11"/>
      <c r="CP4" s="11"/>
      <c r="CQ4" s="11"/>
      <c r="CR4" s="11"/>
      <c r="CS4" s="11"/>
      <c r="CT4" s="11"/>
      <c r="CU4" s="11"/>
      <c r="CV4" s="11"/>
      <c r="CW4" s="11"/>
      <c r="CX4" s="11"/>
      <c r="CY4" s="11"/>
      <c r="CZ4" s="11"/>
      <c r="DA4" s="11"/>
      <c r="DB4" s="11"/>
      <c r="DC4" s="11"/>
      <c r="DD4" s="11"/>
      <c r="DE4" s="11"/>
      <c r="DF4" s="11"/>
      <c r="DG4" s="11"/>
      <c r="DH4" s="11"/>
      <c r="DI4" s="11"/>
      <c r="DJ4" s="11"/>
      <c r="DK4" s="11"/>
      <c r="DL4" s="11"/>
      <c r="DM4" s="11"/>
      <c r="DN4" s="11"/>
      <c r="DO4" s="11"/>
      <c r="DP4" s="11"/>
      <c r="DQ4" s="11"/>
      <c r="DR4" s="11"/>
      <c r="DS4" s="11"/>
      <c r="DT4" s="11"/>
      <c r="DU4" s="11"/>
      <c r="DV4" s="11"/>
      <c r="DW4" s="11"/>
      <c r="DX4" s="11"/>
      <c r="DY4" s="11"/>
      <c r="DZ4" s="11"/>
      <c r="EA4" s="11"/>
      <c r="EB4" s="11"/>
      <c r="EC4" s="11"/>
      <c r="ED4" s="11"/>
      <c r="EE4" s="11"/>
      <c r="EF4" s="11"/>
      <c r="EG4" s="11"/>
      <c r="EH4" s="11"/>
      <c r="EI4" s="11"/>
      <c r="EJ4" s="11"/>
      <c r="EK4" s="11"/>
      <c r="EL4" s="11"/>
      <c r="EM4" s="11"/>
      <c r="EN4" s="11"/>
      <c r="EO4" s="11"/>
      <c r="EP4" s="11"/>
      <c r="EQ4" s="11"/>
      <c r="ER4" s="11"/>
      <c r="ES4" s="11"/>
      <c r="ET4" s="11"/>
      <c r="EU4" s="11"/>
      <c r="EV4" s="11"/>
      <c r="EW4" s="11"/>
      <c r="EX4" s="11"/>
      <c r="EY4" s="11"/>
      <c r="EZ4" s="11"/>
      <c r="FA4" s="11"/>
      <c r="FB4" s="11"/>
      <c r="FC4" s="11"/>
      <c r="FD4" s="11"/>
      <c r="FE4" s="11"/>
      <c r="FF4" s="11"/>
      <c r="FG4" s="11"/>
      <c r="FH4" s="11"/>
      <c r="FI4" s="11"/>
      <c r="FJ4" s="11"/>
      <c r="FK4" s="11"/>
      <c r="FL4" s="11"/>
      <c r="FM4" s="11"/>
      <c r="FN4" s="11"/>
      <c r="FO4" s="11"/>
      <c r="FP4" s="11"/>
      <c r="FQ4" s="11"/>
      <c r="FR4" s="11"/>
      <c r="FS4" s="11"/>
      <c r="FT4" s="11"/>
      <c r="FU4" s="11"/>
      <c r="FV4" s="11"/>
      <c r="FW4" s="11"/>
      <c r="FX4" s="11"/>
      <c r="FY4" s="11"/>
      <c r="FZ4" s="11"/>
      <c r="GA4" s="11"/>
      <c r="GB4" s="11"/>
      <c r="GC4" s="11"/>
      <c r="GD4" s="11"/>
      <c r="GE4" s="11"/>
      <c r="GF4" s="11"/>
      <c r="GG4" s="11"/>
      <c r="GH4" s="11"/>
      <c r="GI4" s="11"/>
      <c r="GJ4" s="11"/>
      <c r="GK4" s="11"/>
      <c r="GL4" s="11"/>
      <c r="GM4" s="11"/>
      <c r="GN4" s="11"/>
      <c r="GO4" s="11"/>
      <c r="GP4" s="11"/>
      <c r="GQ4" s="11"/>
      <c r="GR4" s="11"/>
      <c r="GS4" s="11"/>
      <c r="GT4" s="11"/>
      <c r="GU4" s="11"/>
      <c r="GV4" s="11"/>
      <c r="GW4" s="11"/>
      <c r="GX4" s="11"/>
      <c r="GY4" s="11"/>
      <c r="GZ4" s="11"/>
      <c r="HA4" s="11"/>
      <c r="HB4" s="11"/>
      <c r="HC4" s="11"/>
      <c r="HD4" s="11"/>
      <c r="HE4" s="11"/>
      <c r="HF4" s="11"/>
      <c r="HG4" s="11"/>
      <c r="HH4" s="11"/>
      <c r="HI4" s="11"/>
      <c r="HJ4" s="11"/>
      <c r="HK4" s="11"/>
      <c r="HL4" s="11"/>
      <c r="HM4" s="11"/>
      <c r="HN4" s="11"/>
      <c r="HO4" s="11"/>
      <c r="HP4" s="11"/>
      <c r="HQ4" s="11"/>
      <c r="HR4" s="11"/>
      <c r="HS4" s="11"/>
      <c r="HT4" s="11"/>
      <c r="HU4" s="11"/>
      <c r="HV4" s="11"/>
      <c r="HW4" s="11"/>
      <c r="HX4" s="11"/>
      <c r="HY4" s="11"/>
      <c r="HZ4" s="11"/>
    </row>
    <row r="6" spans="1:234" ht="15">
      <c r="A6" s="1050" t="s">
        <v>902</v>
      </c>
      <c r="B6" s="1050"/>
      <c r="C6" s="1050"/>
      <c r="D6" s="1050"/>
      <c r="E6" s="1050"/>
      <c r="F6" s="1050"/>
      <c r="G6" s="1050"/>
      <c r="H6" s="1050"/>
      <c r="I6" s="1050"/>
      <c r="J6" s="1050"/>
      <c r="K6" s="1050"/>
      <c r="L6" s="1050"/>
      <c r="M6" s="1050"/>
      <c r="N6" s="1050"/>
      <c r="O6" s="1050"/>
      <c r="P6" s="1050"/>
      <c r="Q6" s="1050"/>
      <c r="R6" s="1050"/>
      <c r="S6" s="1050"/>
      <c r="T6" s="1050"/>
      <c r="U6" s="1050"/>
    </row>
    <row r="7" spans="1:234" ht="15.75">
      <c r="A7" s="39"/>
      <c r="B7" s="39"/>
      <c r="C7" s="39"/>
      <c r="D7" s="39"/>
      <c r="E7" s="39"/>
      <c r="F7" s="39"/>
      <c r="G7" s="39"/>
      <c r="H7" s="39"/>
      <c r="I7" s="39"/>
      <c r="J7" s="39"/>
      <c r="K7" s="39"/>
      <c r="L7" s="39"/>
      <c r="M7" s="39"/>
      <c r="N7" s="39"/>
      <c r="O7" s="39"/>
      <c r="P7" s="39"/>
      <c r="Q7" s="39"/>
      <c r="R7" s="39"/>
      <c r="S7" s="39"/>
      <c r="T7" s="39"/>
      <c r="U7" s="39"/>
    </row>
    <row r="8" spans="1:234" ht="15.75">
      <c r="A8" s="942" t="s">
        <v>720</v>
      </c>
      <c r="B8" s="942"/>
      <c r="C8" s="942"/>
      <c r="D8" s="25"/>
      <c r="E8" s="25"/>
      <c r="F8" s="25"/>
      <c r="G8" s="39"/>
      <c r="H8" s="39"/>
      <c r="I8" s="39"/>
      <c r="J8" s="39"/>
      <c r="K8" s="39"/>
      <c r="L8" s="39"/>
      <c r="M8" s="39"/>
      <c r="N8" s="39"/>
      <c r="O8" s="39"/>
      <c r="P8" s="39"/>
      <c r="Q8" s="39"/>
      <c r="R8" s="39"/>
      <c r="S8" s="39"/>
      <c r="T8" s="39"/>
      <c r="U8" s="39"/>
    </row>
    <row r="10" spans="1:234" ht="15">
      <c r="U10" s="1035" t="s">
        <v>484</v>
      </c>
      <c r="V10" s="1035"/>
      <c r="W10" s="13"/>
      <c r="X10" s="13"/>
      <c r="Y10" s="13"/>
      <c r="Z10" s="13"/>
      <c r="AA10" s="13"/>
      <c r="AB10" s="13"/>
      <c r="AC10" s="13"/>
      <c r="AD10" s="13"/>
      <c r="AE10" s="13"/>
      <c r="AF10" s="13"/>
      <c r="AG10" s="13"/>
      <c r="AH10" s="13"/>
      <c r="AI10" s="13"/>
      <c r="AJ10" s="13"/>
      <c r="AK10" s="13"/>
      <c r="AL10" s="13"/>
      <c r="AM10" s="13"/>
      <c r="AN10" s="13"/>
      <c r="AO10" s="13"/>
      <c r="AP10" s="13"/>
      <c r="AQ10" s="13"/>
      <c r="AR10" s="13"/>
      <c r="AS10" s="13"/>
      <c r="AT10" s="13"/>
      <c r="AU10" s="13"/>
      <c r="AV10" s="13"/>
      <c r="AW10" s="13"/>
      <c r="AX10" s="13"/>
      <c r="AY10" s="13"/>
      <c r="AZ10" s="13"/>
      <c r="BA10" s="13"/>
      <c r="BB10" s="13"/>
      <c r="BC10" s="13"/>
      <c r="BD10" s="13"/>
      <c r="BE10" s="13"/>
      <c r="BF10" s="13"/>
      <c r="BG10" s="13"/>
      <c r="BH10" s="13"/>
      <c r="BI10" s="13"/>
      <c r="BJ10" s="13"/>
      <c r="BK10" s="13"/>
      <c r="BL10" s="13"/>
      <c r="BM10" s="13"/>
      <c r="BN10" s="13"/>
      <c r="BO10" s="13"/>
      <c r="BP10" s="13"/>
      <c r="BQ10" s="13"/>
      <c r="BR10" s="13"/>
      <c r="BS10" s="13"/>
      <c r="BT10" s="13"/>
      <c r="BU10" s="13"/>
      <c r="BV10" s="13"/>
      <c r="BW10" s="13"/>
      <c r="BX10" s="13"/>
      <c r="BY10" s="13"/>
      <c r="BZ10" s="13"/>
      <c r="CA10" s="13"/>
      <c r="CB10" s="13"/>
      <c r="CC10" s="13"/>
      <c r="CD10" s="13"/>
      <c r="CE10" s="13"/>
      <c r="CF10" s="13"/>
      <c r="CG10" s="13"/>
      <c r="CH10" s="13"/>
      <c r="CI10" s="13"/>
      <c r="CJ10" s="13"/>
      <c r="CK10" s="13"/>
      <c r="CL10" s="13"/>
      <c r="CM10" s="13"/>
      <c r="CN10" s="13"/>
      <c r="CO10" s="13"/>
      <c r="CP10" s="13"/>
      <c r="CQ10" s="13"/>
      <c r="CR10" s="13"/>
      <c r="CS10" s="13"/>
      <c r="CT10" s="13"/>
      <c r="CU10" s="13"/>
      <c r="CV10" s="13"/>
      <c r="CW10" s="13"/>
      <c r="CX10" s="13"/>
      <c r="CY10" s="13"/>
      <c r="CZ10" s="13"/>
      <c r="DA10" s="13"/>
      <c r="DB10" s="13"/>
      <c r="DC10" s="13"/>
      <c r="DD10" s="13"/>
      <c r="DE10" s="13"/>
      <c r="DF10" s="13"/>
      <c r="DG10" s="13"/>
      <c r="DH10" s="13"/>
      <c r="DI10" s="13"/>
      <c r="DJ10" s="13"/>
      <c r="DK10" s="13"/>
      <c r="DL10" s="13"/>
      <c r="DM10" s="13"/>
      <c r="DN10" s="13"/>
      <c r="DO10" s="13"/>
      <c r="DP10" s="13"/>
      <c r="DQ10" s="13"/>
      <c r="DR10" s="13"/>
      <c r="DS10" s="13"/>
      <c r="DT10" s="13"/>
      <c r="DU10" s="13"/>
      <c r="DV10" s="13"/>
      <c r="DW10" s="13"/>
      <c r="DX10" s="13"/>
      <c r="DY10" s="13"/>
      <c r="DZ10" s="13"/>
      <c r="EA10" s="13"/>
      <c r="EB10" s="13"/>
      <c r="EC10" s="13"/>
      <c r="ED10" s="13"/>
      <c r="EE10" s="13"/>
      <c r="EF10" s="13"/>
      <c r="EG10" s="13"/>
      <c r="EH10" s="13"/>
      <c r="EI10" s="13"/>
      <c r="EJ10" s="13"/>
      <c r="EK10" s="13"/>
      <c r="EL10" s="13"/>
      <c r="EM10" s="13"/>
      <c r="EN10" s="13"/>
      <c r="EO10" s="13"/>
      <c r="EP10" s="13"/>
      <c r="EQ10" s="13"/>
      <c r="ER10" s="13"/>
      <c r="ES10" s="13"/>
      <c r="ET10" s="13"/>
      <c r="EU10" s="13"/>
      <c r="EV10" s="13"/>
      <c r="EW10" s="13"/>
      <c r="EX10" s="13"/>
      <c r="EY10" s="13"/>
      <c r="EZ10" s="13"/>
      <c r="FA10" s="13"/>
      <c r="FB10" s="13"/>
      <c r="FC10" s="13"/>
      <c r="FD10" s="13"/>
      <c r="FE10" s="13"/>
      <c r="FF10" s="13"/>
      <c r="FG10" s="13"/>
      <c r="FH10" s="13"/>
      <c r="FI10" s="13"/>
      <c r="FJ10" s="13"/>
      <c r="FK10" s="13"/>
      <c r="FL10" s="13"/>
      <c r="FM10" s="13"/>
      <c r="FN10" s="13"/>
      <c r="FO10" s="13"/>
      <c r="FP10" s="13"/>
      <c r="FQ10" s="13"/>
      <c r="FR10" s="13"/>
      <c r="FS10" s="13"/>
      <c r="FT10" s="13"/>
      <c r="FU10" s="13"/>
      <c r="FV10" s="13"/>
      <c r="FW10" s="13"/>
      <c r="FX10" s="13"/>
      <c r="FY10" s="13"/>
      <c r="FZ10" s="13"/>
      <c r="GA10" s="13"/>
      <c r="GB10" s="13"/>
      <c r="GC10" s="13"/>
      <c r="GD10" s="13"/>
      <c r="GE10" s="13"/>
      <c r="GF10" s="13"/>
      <c r="GG10" s="13"/>
      <c r="GH10" s="13"/>
      <c r="GI10" s="13"/>
      <c r="GJ10" s="13"/>
      <c r="GK10" s="13"/>
      <c r="GL10" s="13"/>
      <c r="GM10" s="13"/>
      <c r="GN10" s="13"/>
      <c r="GO10" s="13"/>
      <c r="GP10" s="13"/>
      <c r="GQ10" s="13"/>
      <c r="GR10" s="13"/>
      <c r="GS10" s="13"/>
      <c r="GT10" s="13"/>
      <c r="GU10" s="13"/>
      <c r="GV10" s="13"/>
      <c r="GW10" s="13"/>
      <c r="GX10" s="13"/>
      <c r="GY10" s="13"/>
      <c r="GZ10" s="13"/>
      <c r="HA10" s="13"/>
      <c r="HB10" s="13"/>
      <c r="HC10" s="13"/>
      <c r="HD10" s="13"/>
      <c r="HE10" s="13"/>
      <c r="HF10" s="13"/>
      <c r="HG10" s="13"/>
      <c r="HH10" s="13"/>
      <c r="HI10" s="13"/>
      <c r="HJ10" s="13"/>
      <c r="HK10" s="13"/>
      <c r="HL10" s="13"/>
      <c r="HM10" s="13"/>
      <c r="HN10" s="13"/>
      <c r="HO10" s="13"/>
      <c r="HP10" s="13"/>
      <c r="HQ10" s="13"/>
      <c r="HR10" s="13"/>
      <c r="HS10" s="13"/>
      <c r="HT10" s="13"/>
      <c r="HU10" s="13"/>
      <c r="HV10" s="13"/>
      <c r="HW10" s="13"/>
      <c r="HX10" s="13"/>
      <c r="HY10" s="13"/>
      <c r="HZ10" s="13"/>
    </row>
    <row r="11" spans="1:234" ht="12.75" customHeight="1">
      <c r="A11" s="1051" t="s">
        <v>2</v>
      </c>
      <c r="B11" s="1051" t="s">
        <v>109</v>
      </c>
      <c r="C11" s="1053" t="s">
        <v>162</v>
      </c>
      <c r="D11" s="1054"/>
      <c r="E11" s="1054"/>
      <c r="F11" s="1055"/>
      <c r="G11" s="1060" t="s">
        <v>903</v>
      </c>
      <c r="H11" s="1061"/>
      <c r="I11" s="1061"/>
      <c r="J11" s="1061"/>
      <c r="K11" s="1061"/>
      <c r="L11" s="1061"/>
      <c r="M11" s="1061"/>
      <c r="N11" s="1061"/>
      <c r="O11" s="1061"/>
      <c r="P11" s="1061"/>
      <c r="Q11" s="1061"/>
      <c r="R11" s="1062"/>
      <c r="S11" s="1036" t="s">
        <v>258</v>
      </c>
      <c r="T11" s="1037"/>
      <c r="U11" s="1037"/>
      <c r="V11" s="1037"/>
      <c r="W11" s="99"/>
      <c r="X11" s="12"/>
      <c r="Y11" s="12"/>
      <c r="Z11" s="12"/>
      <c r="AA11" s="12"/>
      <c r="AB11" s="12"/>
      <c r="AC11" s="12"/>
      <c r="AD11" s="12"/>
      <c r="AE11" s="12"/>
      <c r="AF11" s="12"/>
      <c r="AG11" s="12"/>
      <c r="AH11" s="12"/>
      <c r="AI11" s="12"/>
      <c r="AJ11" s="12"/>
      <c r="AK11" s="12"/>
      <c r="AL11" s="12"/>
      <c r="AM11" s="12"/>
      <c r="AN11" s="12"/>
      <c r="AO11" s="12"/>
      <c r="AP11" s="12"/>
      <c r="AQ11" s="12"/>
      <c r="AR11" s="12"/>
      <c r="AS11" s="12"/>
      <c r="AT11" s="12"/>
      <c r="AU11" s="12"/>
      <c r="AV11" s="12"/>
      <c r="AW11" s="12"/>
      <c r="AX11" s="12"/>
      <c r="AY11" s="12"/>
      <c r="AZ11" s="12"/>
      <c r="BA11" s="12"/>
      <c r="BB11" s="12"/>
      <c r="BC11" s="12"/>
      <c r="BD11" s="12"/>
      <c r="BE11" s="12"/>
      <c r="BF11" s="12"/>
      <c r="BG11" s="12"/>
      <c r="BH11" s="12"/>
      <c r="BI11" s="12"/>
      <c r="BJ11" s="12"/>
      <c r="BK11" s="12"/>
      <c r="BL11" s="12"/>
      <c r="BM11" s="12"/>
      <c r="BN11" s="12"/>
      <c r="BO11" s="12"/>
      <c r="BP11" s="12"/>
      <c r="BQ11" s="12"/>
      <c r="BR11" s="12"/>
      <c r="BS11" s="12"/>
      <c r="BT11" s="12"/>
      <c r="BU11" s="12"/>
      <c r="BV11" s="12"/>
      <c r="BW11" s="12"/>
      <c r="BX11" s="12"/>
      <c r="BY11" s="12"/>
      <c r="BZ11" s="12"/>
      <c r="CA11" s="12"/>
      <c r="CB11" s="12"/>
      <c r="CC11" s="12"/>
      <c r="CD11" s="12"/>
      <c r="CE11" s="12"/>
      <c r="CF11" s="12"/>
      <c r="CG11" s="12"/>
      <c r="CH11" s="12"/>
      <c r="CI11" s="12"/>
      <c r="CJ11" s="12"/>
      <c r="CK11" s="12"/>
      <c r="CL11" s="12"/>
      <c r="CM11" s="12"/>
      <c r="CN11" s="12"/>
      <c r="CO11" s="12"/>
      <c r="CP11" s="12"/>
      <c r="CQ11" s="12"/>
      <c r="CR11" s="12"/>
      <c r="CS11" s="12"/>
      <c r="CT11" s="12"/>
      <c r="CU11" s="12"/>
      <c r="CV11" s="12"/>
      <c r="CW11" s="12"/>
      <c r="CX11" s="12"/>
      <c r="CY11" s="12"/>
      <c r="CZ11" s="12"/>
      <c r="DA11" s="12"/>
      <c r="DB11" s="12"/>
      <c r="DC11" s="12"/>
      <c r="DD11" s="12"/>
      <c r="DE11" s="12"/>
      <c r="DF11" s="12"/>
      <c r="DG11" s="12"/>
      <c r="DH11" s="12"/>
      <c r="DI11" s="12"/>
      <c r="DJ11" s="12"/>
      <c r="DK11" s="12"/>
      <c r="DL11" s="12"/>
      <c r="DM11" s="12"/>
      <c r="DN11" s="12"/>
      <c r="DO11" s="12"/>
      <c r="DP11" s="12"/>
      <c r="DQ11" s="12"/>
      <c r="DR11" s="12"/>
      <c r="DS11" s="12"/>
      <c r="DT11" s="12"/>
      <c r="DU11" s="12"/>
      <c r="DV11" s="12"/>
      <c r="DW11" s="12"/>
      <c r="DX11" s="12"/>
      <c r="DY11" s="12"/>
      <c r="DZ11" s="12"/>
      <c r="EA11" s="12"/>
      <c r="EB11" s="12"/>
      <c r="EC11" s="12"/>
      <c r="ED11" s="12"/>
      <c r="EE11" s="12"/>
      <c r="EF11" s="12"/>
      <c r="EG11" s="12"/>
      <c r="EH11" s="12"/>
      <c r="EI11" s="12"/>
      <c r="EJ11" s="12"/>
      <c r="EK11" s="12"/>
      <c r="EL11" s="12"/>
      <c r="EM11" s="12"/>
      <c r="EN11" s="12"/>
      <c r="EO11" s="12"/>
      <c r="EP11" s="12"/>
      <c r="EQ11" s="12"/>
      <c r="ER11" s="12"/>
      <c r="ES11" s="12"/>
      <c r="ET11" s="12"/>
      <c r="EU11" s="12"/>
      <c r="EV11" s="12"/>
      <c r="EW11" s="12"/>
      <c r="EX11" s="12"/>
      <c r="EY11" s="12"/>
      <c r="EZ11" s="12"/>
      <c r="FA11" s="12"/>
      <c r="FB11" s="12"/>
      <c r="FC11" s="12"/>
      <c r="FD11" s="12"/>
      <c r="FE11" s="12"/>
      <c r="FF11" s="12"/>
      <c r="FG11" s="12"/>
      <c r="FH11" s="12"/>
      <c r="FI11" s="12"/>
      <c r="FJ11" s="12"/>
      <c r="FK11" s="12"/>
      <c r="FL11" s="12"/>
      <c r="FM11" s="12"/>
      <c r="FN11" s="12"/>
      <c r="FO11" s="12"/>
      <c r="FP11" s="12"/>
      <c r="FQ11" s="12"/>
      <c r="FR11" s="12"/>
      <c r="FS11" s="12"/>
      <c r="FT11" s="12"/>
      <c r="FU11" s="12"/>
      <c r="FV11" s="12"/>
      <c r="FW11" s="12"/>
      <c r="FX11" s="12"/>
      <c r="FY11" s="12"/>
      <c r="FZ11" s="12"/>
      <c r="GA11" s="12"/>
      <c r="GB11" s="12"/>
      <c r="GC11" s="12"/>
      <c r="GD11" s="12"/>
      <c r="GE11" s="12"/>
      <c r="GF11" s="12"/>
      <c r="GG11" s="12"/>
      <c r="GH11" s="12"/>
      <c r="GI11" s="12"/>
      <c r="GJ11" s="12"/>
      <c r="GK11" s="12"/>
      <c r="GL11" s="12"/>
      <c r="GM11" s="12"/>
      <c r="GN11" s="12"/>
      <c r="GO11" s="12"/>
      <c r="GP11" s="12"/>
      <c r="GQ11" s="12"/>
      <c r="GR11" s="12"/>
      <c r="GS11" s="12"/>
      <c r="GT11" s="12"/>
      <c r="GU11" s="12"/>
      <c r="GV11" s="12"/>
      <c r="GW11" s="12"/>
      <c r="GX11" s="12"/>
      <c r="GY11" s="12"/>
      <c r="GZ11" s="12"/>
      <c r="HA11" s="12"/>
      <c r="HB11" s="12"/>
      <c r="HC11" s="12"/>
      <c r="HD11" s="12"/>
      <c r="HE11" s="12"/>
      <c r="HF11" s="12"/>
      <c r="HG11" s="12"/>
      <c r="HH11" s="12"/>
      <c r="HI11" s="12"/>
      <c r="HJ11" s="12"/>
      <c r="HK11" s="12"/>
      <c r="HL11" s="12"/>
      <c r="HM11" s="12"/>
      <c r="HN11" s="12"/>
      <c r="HO11" s="12"/>
      <c r="HP11" s="12"/>
      <c r="HQ11" s="12"/>
      <c r="HR11" s="12"/>
      <c r="HS11" s="12"/>
      <c r="HT11" s="12"/>
      <c r="HU11" s="12"/>
      <c r="HV11" s="12"/>
      <c r="HW11" s="12"/>
      <c r="HX11" s="12"/>
      <c r="HY11" s="12"/>
      <c r="HZ11" s="12"/>
    </row>
    <row r="12" spans="1:234">
      <c r="A12" s="1052"/>
      <c r="B12" s="1052"/>
      <c r="C12" s="1056"/>
      <c r="D12" s="1057"/>
      <c r="E12" s="1057"/>
      <c r="F12" s="1058"/>
      <c r="G12" s="951" t="s">
        <v>180</v>
      </c>
      <c r="H12" s="1059"/>
      <c r="I12" s="1059"/>
      <c r="J12" s="952"/>
      <c r="K12" s="951" t="s">
        <v>181</v>
      </c>
      <c r="L12" s="1059"/>
      <c r="M12" s="1059"/>
      <c r="N12" s="952"/>
      <c r="O12" s="984" t="s">
        <v>18</v>
      </c>
      <c r="P12" s="984"/>
      <c r="Q12" s="984"/>
      <c r="R12" s="984"/>
      <c r="S12" s="1038"/>
      <c r="T12" s="1039"/>
      <c r="U12" s="1039"/>
      <c r="V12" s="1039"/>
      <c r="W12" s="99"/>
      <c r="X12" s="12"/>
      <c r="Y12" s="12"/>
      <c r="Z12" s="12"/>
      <c r="AA12" s="12"/>
      <c r="AB12" s="12"/>
      <c r="AC12" s="12"/>
      <c r="AD12" s="12"/>
      <c r="AE12" s="12"/>
      <c r="AF12" s="12"/>
      <c r="AG12" s="12"/>
      <c r="AH12" s="12"/>
      <c r="AI12" s="12"/>
      <c r="AJ12" s="12"/>
      <c r="AK12" s="12"/>
      <c r="AL12" s="12"/>
      <c r="AM12" s="12"/>
      <c r="AN12" s="12"/>
      <c r="AO12" s="12"/>
      <c r="AP12" s="12"/>
      <c r="AQ12" s="12"/>
      <c r="AR12" s="12"/>
      <c r="AS12" s="12"/>
      <c r="AT12" s="12"/>
      <c r="AU12" s="12"/>
      <c r="AV12" s="12"/>
      <c r="AW12" s="12"/>
      <c r="AX12" s="12"/>
      <c r="AY12" s="12"/>
      <c r="AZ12" s="12"/>
      <c r="BA12" s="12"/>
      <c r="BB12" s="12"/>
      <c r="BC12" s="12"/>
      <c r="BD12" s="12"/>
      <c r="BE12" s="12"/>
      <c r="BF12" s="12"/>
      <c r="BG12" s="12"/>
      <c r="BH12" s="12"/>
      <c r="BI12" s="12"/>
      <c r="BJ12" s="12"/>
      <c r="BK12" s="12"/>
      <c r="BL12" s="12"/>
      <c r="BM12" s="12"/>
      <c r="BN12" s="12"/>
      <c r="BO12" s="12"/>
      <c r="BP12" s="12"/>
      <c r="BQ12" s="12"/>
      <c r="BR12" s="12"/>
      <c r="BS12" s="12"/>
      <c r="BT12" s="12"/>
      <c r="BU12" s="12"/>
      <c r="BV12" s="12"/>
      <c r="BW12" s="12"/>
      <c r="BX12" s="12"/>
      <c r="BY12" s="12"/>
      <c r="BZ12" s="12"/>
      <c r="CA12" s="12"/>
      <c r="CB12" s="12"/>
      <c r="CC12" s="12"/>
      <c r="CD12" s="12"/>
      <c r="CE12" s="12"/>
      <c r="CF12" s="12"/>
      <c r="CG12" s="12"/>
      <c r="CH12" s="12"/>
      <c r="CI12" s="12"/>
      <c r="CJ12" s="12"/>
      <c r="CK12" s="12"/>
      <c r="CL12" s="12"/>
      <c r="CM12" s="12"/>
      <c r="CN12" s="12"/>
      <c r="CO12" s="12"/>
      <c r="CP12" s="12"/>
      <c r="CQ12" s="12"/>
      <c r="CR12" s="12"/>
      <c r="CS12" s="12"/>
      <c r="CT12" s="12"/>
      <c r="CU12" s="12"/>
      <c r="CV12" s="12"/>
      <c r="CW12" s="12"/>
      <c r="CX12" s="12"/>
      <c r="CY12" s="12"/>
      <c r="CZ12" s="12"/>
      <c r="DA12" s="12"/>
      <c r="DB12" s="12"/>
      <c r="DC12" s="12"/>
      <c r="DD12" s="12"/>
      <c r="DE12" s="12"/>
      <c r="DF12" s="12"/>
      <c r="DG12" s="12"/>
      <c r="DH12" s="12"/>
      <c r="DI12" s="12"/>
      <c r="DJ12" s="12"/>
      <c r="DK12" s="12"/>
      <c r="DL12" s="12"/>
      <c r="DM12" s="12"/>
      <c r="DN12" s="12"/>
      <c r="DO12" s="12"/>
      <c r="DP12" s="12"/>
      <c r="DQ12" s="12"/>
      <c r="DR12" s="12"/>
      <c r="DS12" s="12"/>
      <c r="DT12" s="12"/>
      <c r="DU12" s="12"/>
      <c r="DV12" s="12"/>
      <c r="DW12" s="12"/>
      <c r="DX12" s="12"/>
      <c r="DY12" s="12"/>
      <c r="DZ12" s="12"/>
      <c r="EA12" s="12"/>
      <c r="EB12" s="12"/>
      <c r="EC12" s="12"/>
      <c r="ED12" s="12"/>
      <c r="EE12" s="12"/>
      <c r="EF12" s="12"/>
      <c r="EG12" s="12"/>
      <c r="EH12" s="12"/>
      <c r="EI12" s="12"/>
      <c r="EJ12" s="12"/>
      <c r="EK12" s="12"/>
      <c r="EL12" s="12"/>
      <c r="EM12" s="12"/>
      <c r="EN12" s="12"/>
      <c r="EO12" s="12"/>
      <c r="EP12" s="12"/>
      <c r="EQ12" s="12"/>
      <c r="ER12" s="12"/>
      <c r="ES12" s="12"/>
      <c r="ET12" s="12"/>
      <c r="EU12" s="12"/>
      <c r="EV12" s="12"/>
      <c r="EW12" s="12"/>
      <c r="EX12" s="12"/>
      <c r="EY12" s="12"/>
      <c r="EZ12" s="12"/>
      <c r="FA12" s="12"/>
      <c r="FB12" s="12"/>
      <c r="FC12" s="12"/>
      <c r="FD12" s="12"/>
      <c r="FE12" s="12"/>
      <c r="FF12" s="12"/>
      <c r="FG12" s="12"/>
      <c r="FH12" s="12"/>
      <c r="FI12" s="12"/>
      <c r="FJ12" s="12"/>
      <c r="FK12" s="12"/>
      <c r="FL12" s="12"/>
      <c r="FM12" s="12"/>
      <c r="FN12" s="12"/>
      <c r="FO12" s="12"/>
      <c r="FP12" s="12"/>
      <c r="FQ12" s="12"/>
      <c r="FR12" s="12"/>
      <c r="FS12" s="12"/>
      <c r="FT12" s="12"/>
      <c r="FU12" s="12"/>
      <c r="FV12" s="12"/>
      <c r="FW12" s="12"/>
      <c r="FX12" s="12"/>
      <c r="FY12" s="12"/>
      <c r="FZ12" s="12"/>
      <c r="GA12" s="12"/>
      <c r="GB12" s="12"/>
      <c r="GC12" s="12"/>
      <c r="GD12" s="12"/>
      <c r="GE12" s="12"/>
      <c r="GF12" s="12"/>
      <c r="GG12" s="12"/>
      <c r="GH12" s="12"/>
      <c r="GI12" s="12"/>
      <c r="GJ12" s="12"/>
      <c r="GK12" s="12"/>
      <c r="GL12" s="12"/>
      <c r="GM12" s="12"/>
      <c r="GN12" s="12"/>
      <c r="GO12" s="12"/>
      <c r="GP12" s="12"/>
      <c r="GQ12" s="12"/>
      <c r="GR12" s="12"/>
      <c r="GS12" s="12"/>
      <c r="GT12" s="12"/>
      <c r="GU12" s="12"/>
      <c r="GV12" s="12"/>
      <c r="GW12" s="12"/>
      <c r="GX12" s="12"/>
      <c r="GY12" s="12"/>
      <c r="GZ12" s="12"/>
      <c r="HA12" s="12"/>
      <c r="HB12" s="12"/>
      <c r="HC12" s="12"/>
      <c r="HD12" s="12"/>
      <c r="HE12" s="12"/>
      <c r="HF12" s="12"/>
      <c r="HG12" s="12"/>
      <c r="HH12" s="12"/>
      <c r="HI12" s="12"/>
      <c r="HJ12" s="12"/>
      <c r="HK12" s="12"/>
      <c r="HL12" s="12"/>
      <c r="HM12" s="12"/>
      <c r="HN12" s="12"/>
      <c r="HO12" s="12"/>
      <c r="HP12" s="12"/>
      <c r="HQ12" s="12"/>
      <c r="HR12" s="12"/>
      <c r="HS12" s="12"/>
      <c r="HT12" s="12"/>
      <c r="HU12" s="12"/>
      <c r="HV12" s="12"/>
      <c r="HW12" s="12"/>
      <c r="HX12" s="12"/>
      <c r="HY12" s="12"/>
      <c r="HZ12" s="12"/>
    </row>
    <row r="13" spans="1:234" ht="38.25">
      <c r="A13" s="346"/>
      <c r="B13" s="346"/>
      <c r="C13" s="347" t="s">
        <v>259</v>
      </c>
      <c r="D13" s="347" t="s">
        <v>260</v>
      </c>
      <c r="E13" s="347" t="s">
        <v>261</v>
      </c>
      <c r="F13" s="347" t="s">
        <v>89</v>
      </c>
      <c r="G13" s="347" t="s">
        <v>259</v>
      </c>
      <c r="H13" s="347" t="s">
        <v>260</v>
      </c>
      <c r="I13" s="347" t="s">
        <v>261</v>
      </c>
      <c r="J13" s="347" t="s">
        <v>18</v>
      </c>
      <c r="K13" s="347" t="s">
        <v>259</v>
      </c>
      <c r="L13" s="347" t="s">
        <v>260</v>
      </c>
      <c r="M13" s="347" t="s">
        <v>261</v>
      </c>
      <c r="N13" s="347" t="s">
        <v>89</v>
      </c>
      <c r="O13" s="347" t="s">
        <v>259</v>
      </c>
      <c r="P13" s="347" t="s">
        <v>260</v>
      </c>
      <c r="Q13" s="347" t="s">
        <v>261</v>
      </c>
      <c r="R13" s="347" t="s">
        <v>18</v>
      </c>
      <c r="S13" s="337" t="s">
        <v>480</v>
      </c>
      <c r="T13" s="337" t="s">
        <v>481</v>
      </c>
      <c r="U13" s="337" t="s">
        <v>482</v>
      </c>
      <c r="V13" s="348" t="s">
        <v>483</v>
      </c>
      <c r="W13" s="99"/>
      <c r="X13" s="12"/>
      <c r="Y13" s="12"/>
      <c r="Z13" s="12"/>
      <c r="AA13" s="12"/>
      <c r="AB13" s="12"/>
      <c r="AC13" s="12"/>
      <c r="AD13" s="12"/>
      <c r="AE13" s="12"/>
      <c r="AF13" s="12"/>
      <c r="AG13" s="12"/>
      <c r="AH13" s="12"/>
      <c r="AI13" s="12"/>
      <c r="AJ13" s="12"/>
      <c r="AK13" s="12"/>
      <c r="AL13" s="12"/>
      <c r="AM13" s="12"/>
      <c r="AN13" s="12"/>
      <c r="AO13" s="12"/>
      <c r="AP13" s="12"/>
      <c r="AQ13" s="12"/>
      <c r="AR13" s="12"/>
      <c r="AS13" s="12"/>
      <c r="AT13" s="12"/>
      <c r="AU13" s="12"/>
      <c r="AV13" s="12"/>
      <c r="AW13" s="12"/>
      <c r="AX13" s="12"/>
      <c r="AY13" s="12"/>
      <c r="AZ13" s="12"/>
      <c r="BA13" s="12"/>
      <c r="BB13" s="12"/>
      <c r="BC13" s="12"/>
      <c r="BD13" s="12"/>
      <c r="BE13" s="12"/>
      <c r="BF13" s="12"/>
      <c r="BG13" s="12"/>
      <c r="BH13" s="12"/>
      <c r="BI13" s="12"/>
      <c r="BJ13" s="12"/>
      <c r="BK13" s="12"/>
      <c r="BL13" s="12"/>
      <c r="BM13" s="12"/>
      <c r="BN13" s="12"/>
      <c r="BO13" s="12"/>
      <c r="BP13" s="12"/>
      <c r="BQ13" s="12"/>
      <c r="BR13" s="12"/>
      <c r="BS13" s="12"/>
      <c r="BT13" s="12"/>
      <c r="BU13" s="12"/>
      <c r="BV13" s="12"/>
      <c r="BW13" s="12"/>
      <c r="BX13" s="12"/>
      <c r="BY13" s="12"/>
      <c r="BZ13" s="12"/>
      <c r="CA13" s="12"/>
      <c r="CB13" s="12"/>
      <c r="CC13" s="12"/>
      <c r="CD13" s="12"/>
      <c r="CE13" s="12"/>
      <c r="CF13" s="12"/>
      <c r="CG13" s="12"/>
      <c r="CH13" s="12"/>
      <c r="CI13" s="12"/>
      <c r="CJ13" s="12"/>
      <c r="CK13" s="12"/>
      <c r="CL13" s="12"/>
      <c r="CM13" s="12"/>
      <c r="CN13" s="12"/>
      <c r="CO13" s="12"/>
      <c r="CP13" s="12"/>
      <c r="CQ13" s="12"/>
      <c r="CR13" s="12"/>
      <c r="CS13" s="12"/>
      <c r="CT13" s="12"/>
      <c r="CU13" s="12"/>
      <c r="CV13" s="12"/>
      <c r="CW13" s="12"/>
      <c r="CX13" s="12"/>
      <c r="CY13" s="12"/>
      <c r="CZ13" s="12"/>
      <c r="DA13" s="12"/>
      <c r="DB13" s="12"/>
      <c r="DC13" s="12"/>
      <c r="DD13" s="12"/>
      <c r="DE13" s="12"/>
      <c r="DF13" s="12"/>
      <c r="DG13" s="12"/>
      <c r="DH13" s="12"/>
      <c r="DI13" s="12"/>
      <c r="DJ13" s="12"/>
      <c r="DK13" s="12"/>
      <c r="DL13" s="12"/>
      <c r="DM13" s="12"/>
      <c r="DN13" s="12"/>
      <c r="DO13" s="12"/>
      <c r="DP13" s="12"/>
      <c r="DQ13" s="12"/>
      <c r="DR13" s="12"/>
      <c r="DS13" s="12"/>
      <c r="DT13" s="12"/>
      <c r="DU13" s="12"/>
      <c r="DV13" s="12"/>
      <c r="DW13" s="12"/>
      <c r="DX13" s="12"/>
      <c r="DY13" s="12"/>
      <c r="DZ13" s="12"/>
      <c r="EA13" s="12"/>
      <c r="EB13" s="12"/>
      <c r="EC13" s="12"/>
      <c r="ED13" s="12"/>
      <c r="EE13" s="12"/>
      <c r="EF13" s="12"/>
      <c r="EG13" s="12"/>
      <c r="EH13" s="12"/>
      <c r="EI13" s="12"/>
      <c r="EJ13" s="12"/>
      <c r="EK13" s="12"/>
      <c r="EL13" s="12"/>
      <c r="EM13" s="12"/>
      <c r="EN13" s="12"/>
      <c r="EO13" s="12"/>
      <c r="EP13" s="12"/>
      <c r="EQ13" s="12"/>
      <c r="ER13" s="12"/>
      <c r="ES13" s="12"/>
      <c r="ET13" s="12"/>
      <c r="EU13" s="12"/>
      <c r="EV13" s="12"/>
      <c r="EW13" s="12"/>
      <c r="EX13" s="12"/>
      <c r="EY13" s="12"/>
      <c r="EZ13" s="12"/>
      <c r="FA13" s="12"/>
      <c r="FB13" s="12"/>
      <c r="FC13" s="12"/>
      <c r="FD13" s="12"/>
      <c r="FE13" s="12"/>
      <c r="FF13" s="12"/>
      <c r="FG13" s="12"/>
      <c r="FH13" s="12"/>
      <c r="FI13" s="12"/>
      <c r="FJ13" s="12"/>
      <c r="FK13" s="12"/>
      <c r="FL13" s="12"/>
      <c r="FM13" s="12"/>
      <c r="FN13" s="12"/>
      <c r="FO13" s="12"/>
      <c r="FP13" s="12"/>
      <c r="FQ13" s="12"/>
      <c r="FR13" s="12"/>
      <c r="FS13" s="12"/>
      <c r="FT13" s="12"/>
      <c r="FU13" s="12"/>
      <c r="FV13" s="12"/>
      <c r="FW13" s="12"/>
      <c r="FX13" s="12"/>
      <c r="FY13" s="12"/>
      <c r="FZ13" s="12"/>
      <c r="GA13" s="12"/>
      <c r="GB13" s="12"/>
      <c r="GC13" s="12"/>
      <c r="GD13" s="12"/>
      <c r="GE13" s="12"/>
      <c r="GF13" s="12"/>
      <c r="GG13" s="12"/>
      <c r="GH13" s="12"/>
      <c r="GI13" s="12"/>
      <c r="GJ13" s="12"/>
      <c r="GK13" s="12"/>
      <c r="GL13" s="12"/>
      <c r="GM13" s="12"/>
      <c r="GN13" s="12"/>
      <c r="GO13" s="12"/>
      <c r="GP13" s="12"/>
      <c r="GQ13" s="12"/>
      <c r="GR13" s="12"/>
      <c r="GS13" s="12"/>
      <c r="GT13" s="12"/>
      <c r="GU13" s="12"/>
      <c r="GV13" s="12"/>
      <c r="GW13" s="12"/>
      <c r="GX13" s="12"/>
      <c r="GY13" s="12"/>
      <c r="GZ13" s="12"/>
      <c r="HA13" s="12"/>
      <c r="HB13" s="12"/>
      <c r="HC13" s="12"/>
      <c r="HD13" s="12"/>
      <c r="HE13" s="12"/>
      <c r="HF13" s="12"/>
      <c r="HG13" s="12"/>
      <c r="HH13" s="12"/>
      <c r="HI13" s="12"/>
      <c r="HJ13" s="12"/>
      <c r="HK13" s="12"/>
      <c r="HL13" s="12"/>
      <c r="HM13" s="12"/>
      <c r="HN13" s="12"/>
      <c r="HO13" s="12"/>
      <c r="HP13" s="12"/>
      <c r="HQ13" s="12"/>
      <c r="HR13" s="12"/>
      <c r="HS13" s="12"/>
      <c r="HT13" s="12"/>
      <c r="HU13" s="12"/>
      <c r="HV13" s="12"/>
      <c r="HW13" s="12"/>
      <c r="HX13" s="12"/>
      <c r="HY13" s="12"/>
      <c r="HZ13" s="12"/>
    </row>
    <row r="14" spans="1:234">
      <c r="A14" s="349">
        <v>1</v>
      </c>
      <c r="B14" s="350">
        <v>2</v>
      </c>
      <c r="C14" s="349">
        <v>3</v>
      </c>
      <c r="D14" s="349">
        <v>4</v>
      </c>
      <c r="E14" s="350">
        <v>5</v>
      </c>
      <c r="F14" s="349">
        <v>6</v>
      </c>
      <c r="G14" s="349">
        <v>7</v>
      </c>
      <c r="H14" s="350">
        <v>8</v>
      </c>
      <c r="I14" s="349">
        <v>9</v>
      </c>
      <c r="J14" s="349">
        <v>10</v>
      </c>
      <c r="K14" s="350">
        <v>11</v>
      </c>
      <c r="L14" s="349">
        <v>12</v>
      </c>
      <c r="M14" s="349">
        <v>13</v>
      </c>
      <c r="N14" s="350">
        <v>14</v>
      </c>
      <c r="O14" s="349">
        <v>15</v>
      </c>
      <c r="P14" s="349">
        <v>16</v>
      </c>
      <c r="Q14" s="350">
        <v>17</v>
      </c>
      <c r="R14" s="349">
        <v>18</v>
      </c>
      <c r="S14" s="349">
        <v>19</v>
      </c>
      <c r="T14" s="350">
        <v>20</v>
      </c>
      <c r="U14" s="349">
        <v>21</v>
      </c>
      <c r="V14" s="349">
        <v>22</v>
      </c>
      <c r="W14" s="127"/>
      <c r="X14" s="56"/>
      <c r="Y14" s="56"/>
      <c r="Z14" s="56"/>
      <c r="AA14" s="56"/>
      <c r="AB14" s="56"/>
      <c r="AC14" s="56"/>
      <c r="AD14" s="56"/>
      <c r="AE14" s="56"/>
      <c r="AF14" s="56"/>
      <c r="AG14" s="56"/>
      <c r="AH14" s="56"/>
      <c r="AI14" s="56"/>
      <c r="AJ14" s="56"/>
      <c r="AK14" s="56"/>
      <c r="AL14" s="56"/>
      <c r="AM14" s="56"/>
      <c r="AN14" s="56"/>
      <c r="AO14" s="56"/>
      <c r="AP14" s="56"/>
      <c r="AQ14" s="56"/>
      <c r="AR14" s="56"/>
      <c r="AS14" s="56"/>
      <c r="AT14" s="56"/>
      <c r="AU14" s="56"/>
      <c r="AV14" s="56"/>
      <c r="AW14" s="56"/>
      <c r="AX14" s="56"/>
      <c r="AY14" s="56"/>
      <c r="AZ14" s="56"/>
      <c r="BA14" s="56"/>
      <c r="BB14" s="56"/>
      <c r="BC14" s="56"/>
      <c r="BD14" s="56"/>
      <c r="BE14" s="56"/>
      <c r="BF14" s="56"/>
      <c r="BG14" s="56"/>
      <c r="BH14" s="56"/>
      <c r="BI14" s="56"/>
      <c r="BJ14" s="56"/>
      <c r="BK14" s="56"/>
      <c r="BL14" s="56"/>
      <c r="BM14" s="56"/>
      <c r="BN14" s="56"/>
      <c r="BO14" s="56"/>
      <c r="BP14" s="56"/>
      <c r="BQ14" s="56"/>
      <c r="BR14" s="56"/>
      <c r="BS14" s="56"/>
      <c r="BT14" s="56"/>
      <c r="BU14" s="56"/>
      <c r="BV14" s="56"/>
      <c r="BW14" s="56"/>
      <c r="BX14" s="56"/>
      <c r="BY14" s="56"/>
      <c r="BZ14" s="56"/>
      <c r="CA14" s="56"/>
      <c r="CB14" s="56"/>
      <c r="CC14" s="56"/>
      <c r="CD14" s="56"/>
      <c r="CE14" s="56"/>
      <c r="CF14" s="56"/>
      <c r="CG14" s="56"/>
      <c r="CH14" s="56"/>
      <c r="CI14" s="56"/>
      <c r="CJ14" s="56"/>
      <c r="CK14" s="56"/>
      <c r="CL14" s="56"/>
      <c r="CM14" s="56"/>
      <c r="CN14" s="56"/>
      <c r="CO14" s="56"/>
      <c r="CP14" s="56"/>
      <c r="CQ14" s="56"/>
      <c r="CR14" s="56"/>
      <c r="CS14" s="56"/>
      <c r="CT14" s="56"/>
      <c r="CU14" s="56"/>
      <c r="CV14" s="56"/>
      <c r="CW14" s="56"/>
      <c r="CX14" s="56"/>
      <c r="CY14" s="56"/>
      <c r="CZ14" s="56"/>
      <c r="DA14" s="56"/>
      <c r="DB14" s="56"/>
      <c r="DC14" s="56"/>
      <c r="DD14" s="56"/>
      <c r="DE14" s="56"/>
      <c r="DF14" s="56"/>
      <c r="DG14" s="56"/>
      <c r="DH14" s="56"/>
      <c r="DI14" s="56"/>
      <c r="DJ14" s="56"/>
      <c r="DK14" s="56"/>
      <c r="DL14" s="56"/>
      <c r="DM14" s="56"/>
      <c r="DN14" s="56"/>
      <c r="DO14" s="56"/>
      <c r="DP14" s="56"/>
      <c r="DQ14" s="56"/>
      <c r="DR14" s="56"/>
      <c r="DS14" s="56"/>
      <c r="DT14" s="56"/>
      <c r="DU14" s="56"/>
      <c r="DV14" s="56"/>
      <c r="DW14" s="56"/>
      <c r="DX14" s="56"/>
      <c r="DY14" s="56"/>
      <c r="DZ14" s="56"/>
      <c r="EA14" s="56"/>
      <c r="EB14" s="56"/>
      <c r="EC14" s="56"/>
      <c r="ED14" s="56"/>
      <c r="EE14" s="56"/>
      <c r="EF14" s="56"/>
      <c r="EG14" s="56"/>
      <c r="EH14" s="56"/>
      <c r="EI14" s="56"/>
      <c r="EJ14" s="56"/>
      <c r="EK14" s="56"/>
      <c r="EL14" s="56"/>
      <c r="EM14" s="56"/>
      <c r="EN14" s="56"/>
      <c r="EO14" s="56"/>
      <c r="EP14" s="56"/>
      <c r="EQ14" s="56"/>
      <c r="ER14" s="56"/>
      <c r="ES14" s="56"/>
      <c r="ET14" s="56"/>
      <c r="EU14" s="56"/>
      <c r="EV14" s="56"/>
      <c r="EW14" s="56"/>
      <c r="EX14" s="56"/>
      <c r="EY14" s="56"/>
      <c r="EZ14" s="56"/>
      <c r="FA14" s="56"/>
      <c r="FB14" s="56"/>
      <c r="FC14" s="56"/>
      <c r="FD14" s="56"/>
      <c r="FE14" s="56"/>
      <c r="FF14" s="56"/>
      <c r="FG14" s="56"/>
      <c r="FH14" s="56"/>
      <c r="FI14" s="56"/>
      <c r="FJ14" s="56"/>
      <c r="FK14" s="56"/>
      <c r="FL14" s="56"/>
      <c r="FM14" s="56"/>
      <c r="FN14" s="56"/>
      <c r="FO14" s="56"/>
      <c r="FP14" s="56"/>
      <c r="FQ14" s="56"/>
      <c r="FR14" s="56"/>
      <c r="FS14" s="56"/>
      <c r="FT14" s="56"/>
      <c r="FU14" s="56"/>
      <c r="FV14" s="56"/>
      <c r="FW14" s="56"/>
      <c r="FX14" s="56"/>
      <c r="FY14" s="56"/>
      <c r="FZ14" s="56"/>
      <c r="GA14" s="56"/>
      <c r="GB14" s="56"/>
      <c r="GC14" s="56"/>
      <c r="GD14" s="56"/>
      <c r="GE14" s="56"/>
      <c r="GF14" s="56"/>
      <c r="GG14" s="56"/>
      <c r="GH14" s="56"/>
      <c r="GI14" s="56"/>
      <c r="GJ14" s="56"/>
      <c r="GK14" s="56"/>
      <c r="GL14" s="56"/>
      <c r="GM14" s="56"/>
      <c r="GN14" s="56"/>
      <c r="GO14" s="56"/>
      <c r="GP14" s="56"/>
      <c r="GQ14" s="56"/>
      <c r="GR14" s="56"/>
      <c r="GS14" s="56"/>
      <c r="GT14" s="56"/>
      <c r="GU14" s="56"/>
      <c r="GV14" s="56"/>
      <c r="GW14" s="56"/>
      <c r="GX14" s="56"/>
      <c r="GY14" s="56"/>
      <c r="GZ14" s="56"/>
      <c r="HA14" s="56"/>
      <c r="HB14" s="56"/>
      <c r="HC14" s="56"/>
      <c r="HD14" s="56"/>
      <c r="HE14" s="56"/>
      <c r="HF14" s="56"/>
      <c r="HG14" s="56"/>
      <c r="HH14" s="56"/>
      <c r="HI14" s="56"/>
      <c r="HJ14" s="56"/>
      <c r="HK14" s="56"/>
      <c r="HL14" s="56"/>
      <c r="HM14" s="56"/>
      <c r="HN14" s="56"/>
      <c r="HO14" s="56"/>
      <c r="HP14" s="56"/>
      <c r="HQ14" s="56"/>
      <c r="HR14" s="56"/>
      <c r="HS14" s="56"/>
      <c r="HT14" s="56"/>
      <c r="HU14" s="56"/>
      <c r="HV14" s="56"/>
      <c r="HW14" s="56"/>
      <c r="HX14" s="56"/>
      <c r="HY14" s="56"/>
      <c r="HZ14" s="56"/>
    </row>
    <row r="15" spans="1:234" ht="18" customHeight="1">
      <c r="A15" s="1063" t="s">
        <v>245</v>
      </c>
      <c r="B15" s="1064"/>
      <c r="C15" s="1064"/>
      <c r="D15" s="1064"/>
      <c r="E15" s="1064"/>
      <c r="F15" s="1064"/>
      <c r="G15" s="1064"/>
      <c r="H15" s="1064"/>
      <c r="I15" s="1064"/>
      <c r="J15" s="1064"/>
      <c r="K15" s="1064"/>
      <c r="L15" s="1064"/>
      <c r="M15" s="1064"/>
      <c r="N15" s="1064"/>
      <c r="O15" s="1064"/>
      <c r="P15" s="1064"/>
      <c r="Q15" s="1064"/>
      <c r="R15" s="1065"/>
      <c r="S15" s="1074">
        <f>C27-R27</f>
        <v>17195.37999999999</v>
      </c>
      <c r="T15" s="1041"/>
      <c r="U15" s="1041"/>
      <c r="V15" s="1042"/>
      <c r="W15" s="100"/>
      <c r="X15" s="13"/>
      <c r="Y15" s="13"/>
      <c r="Z15" s="13"/>
      <c r="AA15" s="13"/>
      <c r="AB15" s="13"/>
      <c r="AC15" s="13"/>
      <c r="AD15" s="13"/>
      <c r="AE15" s="13"/>
      <c r="AF15" s="13"/>
      <c r="AG15" s="13"/>
      <c r="AH15" s="13"/>
      <c r="AI15" s="13"/>
      <c r="AJ15" s="13"/>
      <c r="AK15" s="13"/>
      <c r="AL15" s="13"/>
      <c r="AM15" s="13"/>
      <c r="AN15" s="13"/>
      <c r="AO15" s="13"/>
      <c r="AP15" s="13"/>
      <c r="AQ15" s="13"/>
      <c r="AR15" s="13"/>
      <c r="AS15" s="13"/>
      <c r="AT15" s="13"/>
      <c r="AU15" s="13"/>
      <c r="AV15" s="13"/>
      <c r="AW15" s="13"/>
      <c r="AX15" s="13"/>
      <c r="AY15" s="13"/>
      <c r="AZ15" s="13"/>
      <c r="BA15" s="13"/>
      <c r="BB15" s="13"/>
      <c r="BC15" s="13"/>
      <c r="BD15" s="13"/>
      <c r="BE15" s="13"/>
      <c r="BF15" s="13"/>
      <c r="BG15" s="13"/>
      <c r="BH15" s="13"/>
      <c r="BI15" s="13"/>
      <c r="BJ15" s="13"/>
      <c r="BK15" s="13"/>
      <c r="BL15" s="13"/>
      <c r="BM15" s="13"/>
      <c r="BN15" s="13"/>
      <c r="BO15" s="13"/>
      <c r="BP15" s="13"/>
      <c r="BQ15" s="13"/>
      <c r="BR15" s="13"/>
      <c r="BS15" s="13"/>
      <c r="BT15" s="13"/>
      <c r="BU15" s="13"/>
      <c r="BV15" s="13"/>
      <c r="BW15" s="13"/>
      <c r="BX15" s="13"/>
      <c r="BY15" s="13"/>
      <c r="BZ15" s="13"/>
      <c r="CA15" s="13"/>
      <c r="CB15" s="13"/>
      <c r="CC15" s="13"/>
      <c r="CD15" s="13"/>
      <c r="CE15" s="13"/>
      <c r="CF15" s="13"/>
      <c r="CG15" s="13"/>
      <c r="CH15" s="13"/>
      <c r="CI15" s="13"/>
      <c r="CJ15" s="13"/>
      <c r="CK15" s="13"/>
      <c r="CL15" s="13"/>
      <c r="CM15" s="13"/>
      <c r="CN15" s="13"/>
      <c r="CO15" s="13"/>
      <c r="CP15" s="13"/>
      <c r="CQ15" s="13"/>
      <c r="CR15" s="13"/>
      <c r="CS15" s="13"/>
      <c r="CT15" s="13"/>
      <c r="CU15" s="13"/>
      <c r="CV15" s="13"/>
      <c r="CW15" s="13"/>
      <c r="CX15" s="13"/>
      <c r="CY15" s="13"/>
      <c r="CZ15" s="13"/>
      <c r="DA15" s="13"/>
      <c r="DB15" s="13"/>
      <c r="DC15" s="13"/>
      <c r="DD15" s="13"/>
      <c r="DE15" s="13"/>
      <c r="DF15" s="13"/>
      <c r="DG15" s="13"/>
      <c r="DH15" s="13"/>
      <c r="DI15" s="13"/>
      <c r="DJ15" s="13"/>
      <c r="DK15" s="13"/>
      <c r="DL15" s="13"/>
      <c r="DM15" s="13"/>
      <c r="DN15" s="13"/>
      <c r="DO15" s="13"/>
      <c r="DP15" s="13"/>
      <c r="DQ15" s="13"/>
      <c r="DR15" s="13"/>
      <c r="DS15" s="13"/>
      <c r="DT15" s="13"/>
      <c r="DU15" s="13"/>
      <c r="DV15" s="13"/>
      <c r="DW15" s="13"/>
      <c r="DX15" s="13"/>
      <c r="DY15" s="13"/>
      <c r="DZ15" s="13"/>
      <c r="EA15" s="13"/>
      <c r="EB15" s="13"/>
      <c r="EC15" s="13"/>
      <c r="ED15" s="13"/>
      <c r="EE15" s="13"/>
      <c r="EF15" s="13"/>
      <c r="EG15" s="13"/>
      <c r="EH15" s="13"/>
      <c r="EI15" s="13"/>
      <c r="EJ15" s="13"/>
      <c r="EK15" s="13"/>
      <c r="EL15" s="13"/>
      <c r="EM15" s="13"/>
      <c r="EN15" s="13"/>
      <c r="EO15" s="13"/>
      <c r="EP15" s="13"/>
      <c r="EQ15" s="13"/>
      <c r="ER15" s="13"/>
      <c r="ES15" s="13"/>
      <c r="ET15" s="13"/>
      <c r="EU15" s="13"/>
      <c r="EV15" s="13"/>
      <c r="EW15" s="13"/>
      <c r="EX15" s="13"/>
      <c r="EY15" s="13"/>
      <c r="EZ15" s="13"/>
      <c r="FA15" s="13"/>
      <c r="FB15" s="13"/>
      <c r="FC15" s="13"/>
      <c r="FD15" s="13"/>
      <c r="FE15" s="13"/>
      <c r="FF15" s="13"/>
      <c r="FG15" s="13"/>
      <c r="FH15" s="13"/>
      <c r="FI15" s="13"/>
      <c r="FJ15" s="13"/>
      <c r="FK15" s="13"/>
      <c r="FL15" s="13"/>
      <c r="FM15" s="13"/>
      <c r="FN15" s="13"/>
      <c r="FO15" s="13"/>
      <c r="FP15" s="13"/>
      <c r="FQ15" s="13"/>
      <c r="FR15" s="13"/>
      <c r="FS15" s="13"/>
      <c r="FT15" s="13"/>
      <c r="FU15" s="13"/>
      <c r="FV15" s="13"/>
      <c r="FW15" s="13"/>
      <c r="FX15" s="13"/>
      <c r="FY15" s="13"/>
      <c r="FZ15" s="13"/>
      <c r="GA15" s="13"/>
      <c r="GB15" s="13"/>
      <c r="GC15" s="13"/>
      <c r="GD15" s="13"/>
      <c r="GE15" s="13"/>
      <c r="GF15" s="13"/>
      <c r="GG15" s="13"/>
      <c r="GH15" s="13"/>
      <c r="GI15" s="13"/>
      <c r="GJ15" s="13"/>
      <c r="GK15" s="13"/>
      <c r="GL15" s="13"/>
      <c r="GM15" s="13"/>
      <c r="GN15" s="13"/>
      <c r="GO15" s="13"/>
      <c r="GP15" s="13"/>
      <c r="GQ15" s="13"/>
      <c r="GR15" s="13"/>
      <c r="GS15" s="13"/>
      <c r="GT15" s="13"/>
      <c r="GU15" s="13"/>
      <c r="GV15" s="13"/>
      <c r="GW15" s="13"/>
      <c r="GX15" s="13"/>
      <c r="GY15" s="13"/>
      <c r="GZ15" s="13"/>
      <c r="HA15" s="13"/>
      <c r="HB15" s="13"/>
      <c r="HC15" s="13"/>
      <c r="HD15" s="13"/>
      <c r="HE15" s="13"/>
      <c r="HF15" s="13"/>
      <c r="HG15" s="13"/>
      <c r="HH15" s="13"/>
      <c r="HI15" s="13"/>
      <c r="HJ15" s="13"/>
      <c r="HK15" s="13"/>
      <c r="HL15" s="13"/>
      <c r="HM15" s="13"/>
      <c r="HN15" s="13"/>
      <c r="HO15" s="13"/>
      <c r="HP15" s="13"/>
      <c r="HQ15" s="13"/>
      <c r="HR15" s="13"/>
      <c r="HS15" s="13"/>
      <c r="HT15" s="13"/>
      <c r="HU15" s="13"/>
      <c r="HV15" s="13"/>
      <c r="HW15" s="13"/>
      <c r="HX15" s="13"/>
      <c r="HY15" s="13"/>
      <c r="HZ15" s="13"/>
    </row>
    <row r="16" spans="1:234" ht="23.25" customHeight="1">
      <c r="A16" s="2">
        <v>1</v>
      </c>
      <c r="B16" s="128" t="s">
        <v>188</v>
      </c>
      <c r="C16" s="1040">
        <v>90272.52</v>
      </c>
      <c r="D16" s="1041"/>
      <c r="E16" s="1041"/>
      <c r="F16" s="1042"/>
      <c r="G16" s="634">
        <v>1557.3122099999998</v>
      </c>
      <c r="H16" s="634">
        <v>586.97280000000001</v>
      </c>
      <c r="I16" s="634">
        <v>912.86498999999992</v>
      </c>
      <c r="J16" s="248">
        <f>I16+H16+G16</f>
        <v>3057.1499999999996</v>
      </c>
      <c r="K16" s="246">
        <v>0</v>
      </c>
      <c r="L16" s="246">
        <v>0</v>
      </c>
      <c r="M16" s="246">
        <v>0</v>
      </c>
      <c r="N16" s="246">
        <f t="shared" ref="N16:N21" si="0">M16+L16+K16</f>
        <v>0</v>
      </c>
      <c r="O16" s="246">
        <f t="shared" ref="O16:R20" si="1">G16+K16</f>
        <v>1557.3122099999998</v>
      </c>
      <c r="P16" s="246">
        <f t="shared" si="1"/>
        <v>586.97280000000001</v>
      </c>
      <c r="Q16" s="246">
        <f t="shared" si="1"/>
        <v>912.86498999999992</v>
      </c>
      <c r="R16" s="246">
        <f t="shared" si="1"/>
        <v>3057.1499999999996</v>
      </c>
      <c r="S16" s="1043"/>
      <c r="T16" s="1044"/>
      <c r="U16" s="1044"/>
      <c r="V16" s="1045"/>
      <c r="W16" s="100"/>
      <c r="X16" s="13"/>
      <c r="Y16" s="13"/>
      <c r="Z16" s="13"/>
      <c r="AA16" s="13"/>
      <c r="AB16" s="13"/>
      <c r="AC16" s="13"/>
      <c r="AD16" s="13"/>
      <c r="AE16" s="13"/>
      <c r="AF16" s="13"/>
      <c r="AG16" s="13"/>
      <c r="AH16" s="13"/>
      <c r="AI16" s="13"/>
      <c r="AJ16" s="13"/>
      <c r="AK16" s="13"/>
      <c r="AL16" s="13"/>
      <c r="AM16" s="13"/>
      <c r="AN16" s="13"/>
      <c r="AO16" s="13"/>
      <c r="AP16" s="13"/>
      <c r="AQ16" s="13"/>
      <c r="AR16" s="13"/>
      <c r="AS16" s="13"/>
      <c r="AT16" s="13"/>
      <c r="AU16" s="13"/>
      <c r="AV16" s="13"/>
      <c r="AW16" s="13"/>
      <c r="AX16" s="13"/>
      <c r="AY16" s="13"/>
      <c r="AZ16" s="13"/>
      <c r="BA16" s="13"/>
      <c r="BB16" s="13"/>
      <c r="BC16" s="13"/>
      <c r="BD16" s="13"/>
      <c r="BE16" s="13"/>
      <c r="BF16" s="13"/>
      <c r="BG16" s="13"/>
      <c r="BH16" s="13"/>
      <c r="BI16" s="13"/>
      <c r="BJ16" s="13"/>
      <c r="BK16" s="13"/>
      <c r="BL16" s="13"/>
      <c r="BM16" s="13"/>
      <c r="BN16" s="13"/>
      <c r="BO16" s="13"/>
      <c r="BP16" s="13"/>
      <c r="BQ16" s="13"/>
      <c r="BR16" s="13"/>
      <c r="BS16" s="13"/>
      <c r="BT16" s="13"/>
      <c r="BU16" s="13"/>
      <c r="BV16" s="13"/>
      <c r="BW16" s="13"/>
      <c r="BX16" s="13"/>
      <c r="BY16" s="13"/>
      <c r="BZ16" s="13"/>
      <c r="CA16" s="13"/>
      <c r="CB16" s="13"/>
      <c r="CC16" s="13"/>
      <c r="CD16" s="13"/>
      <c r="CE16" s="13"/>
      <c r="CF16" s="13"/>
      <c r="CG16" s="13"/>
      <c r="CH16" s="13"/>
      <c r="CI16" s="13"/>
      <c r="CJ16" s="13"/>
      <c r="CK16" s="13"/>
      <c r="CL16" s="13"/>
      <c r="CM16" s="13"/>
      <c r="CN16" s="13"/>
      <c r="CO16" s="13"/>
      <c r="CP16" s="13"/>
      <c r="CQ16" s="13"/>
      <c r="CR16" s="13"/>
      <c r="CS16" s="13"/>
      <c r="CT16" s="13"/>
      <c r="CU16" s="13"/>
      <c r="CV16" s="13"/>
      <c r="CW16" s="13"/>
      <c r="CX16" s="13"/>
      <c r="CY16" s="13"/>
      <c r="CZ16" s="13"/>
      <c r="DA16" s="13"/>
      <c r="DB16" s="13"/>
      <c r="DC16" s="13"/>
      <c r="DD16" s="13"/>
      <c r="DE16" s="13"/>
      <c r="DF16" s="13"/>
      <c r="DG16" s="13"/>
      <c r="DH16" s="13"/>
      <c r="DI16" s="13"/>
      <c r="DJ16" s="13"/>
      <c r="DK16" s="13"/>
      <c r="DL16" s="13"/>
      <c r="DM16" s="13"/>
      <c r="DN16" s="13"/>
      <c r="DO16" s="13"/>
      <c r="DP16" s="13"/>
      <c r="DQ16" s="13"/>
      <c r="DR16" s="13"/>
      <c r="DS16" s="13"/>
      <c r="DT16" s="13"/>
      <c r="DU16" s="13"/>
      <c r="DV16" s="13"/>
      <c r="DW16" s="13"/>
      <c r="DX16" s="13"/>
      <c r="DY16" s="13"/>
      <c r="DZ16" s="13"/>
      <c r="EA16" s="13"/>
      <c r="EB16" s="13"/>
      <c r="EC16" s="13"/>
      <c r="ED16" s="13"/>
      <c r="EE16" s="13"/>
      <c r="EF16" s="13"/>
      <c r="EG16" s="13"/>
      <c r="EH16" s="13"/>
      <c r="EI16" s="13"/>
      <c r="EJ16" s="13"/>
      <c r="EK16" s="13"/>
      <c r="EL16" s="13"/>
      <c r="EM16" s="13"/>
      <c r="EN16" s="13"/>
      <c r="EO16" s="13"/>
      <c r="EP16" s="13"/>
      <c r="EQ16" s="13"/>
      <c r="ER16" s="13"/>
      <c r="ES16" s="13"/>
      <c r="ET16" s="13"/>
      <c r="EU16" s="13"/>
      <c r="EV16" s="13"/>
      <c r="EW16" s="13"/>
      <c r="EX16" s="13"/>
      <c r="EY16" s="13"/>
      <c r="EZ16" s="13"/>
      <c r="FA16" s="13"/>
      <c r="FB16" s="13"/>
      <c r="FC16" s="13"/>
      <c r="FD16" s="13"/>
      <c r="FE16" s="13"/>
      <c r="FF16" s="13"/>
      <c r="FG16" s="13"/>
      <c r="FH16" s="13"/>
      <c r="FI16" s="13"/>
      <c r="FJ16" s="13"/>
      <c r="FK16" s="13"/>
      <c r="FL16" s="13"/>
      <c r="FM16" s="13"/>
      <c r="FN16" s="13"/>
      <c r="FO16" s="13"/>
      <c r="FP16" s="13"/>
      <c r="FQ16" s="13"/>
      <c r="FR16" s="13"/>
      <c r="FS16" s="13"/>
      <c r="FT16" s="13"/>
      <c r="FU16" s="13"/>
      <c r="FV16" s="13"/>
      <c r="FW16" s="13"/>
      <c r="FX16" s="13"/>
      <c r="FY16" s="13"/>
      <c r="FZ16" s="13"/>
      <c r="GA16" s="13"/>
      <c r="GB16" s="13"/>
      <c r="GC16" s="13"/>
      <c r="GD16" s="13"/>
      <c r="GE16" s="13"/>
      <c r="GF16" s="13"/>
      <c r="GG16" s="13"/>
      <c r="GH16" s="13"/>
      <c r="GI16" s="13"/>
      <c r="GJ16" s="13"/>
      <c r="GK16" s="13"/>
      <c r="GL16" s="13"/>
      <c r="GM16" s="13"/>
      <c r="GN16" s="13"/>
      <c r="GO16" s="13"/>
      <c r="GP16" s="13"/>
      <c r="GQ16" s="13"/>
      <c r="GR16" s="13"/>
      <c r="GS16" s="13"/>
      <c r="GT16" s="13"/>
      <c r="GU16" s="13"/>
      <c r="GV16" s="13"/>
      <c r="GW16" s="13"/>
      <c r="GX16" s="13"/>
      <c r="GY16" s="13"/>
      <c r="GZ16" s="13"/>
      <c r="HA16" s="13"/>
      <c r="HB16" s="13"/>
      <c r="HC16" s="13"/>
      <c r="HD16" s="13"/>
      <c r="HE16" s="13"/>
      <c r="HF16" s="13"/>
      <c r="HG16" s="13"/>
      <c r="HH16" s="13"/>
      <c r="HI16" s="13"/>
      <c r="HJ16" s="13"/>
      <c r="HK16" s="13"/>
      <c r="HL16" s="13"/>
      <c r="HM16" s="13"/>
      <c r="HN16" s="13"/>
      <c r="HO16" s="13"/>
      <c r="HP16" s="13"/>
      <c r="HQ16" s="13"/>
      <c r="HR16" s="13"/>
      <c r="HS16" s="13"/>
      <c r="HT16" s="13"/>
      <c r="HU16" s="13"/>
      <c r="HV16" s="13"/>
      <c r="HW16" s="13"/>
      <c r="HX16" s="13"/>
      <c r="HY16" s="13"/>
      <c r="HZ16" s="13"/>
    </row>
    <row r="17" spans="1:23" ht="23.25" customHeight="1">
      <c r="A17" s="2">
        <v>2</v>
      </c>
      <c r="B17" s="129" t="s">
        <v>132</v>
      </c>
      <c r="C17" s="1043"/>
      <c r="D17" s="1044"/>
      <c r="E17" s="1044"/>
      <c r="F17" s="1045"/>
      <c r="G17" s="634">
        <v>14070.926969999999</v>
      </c>
      <c r="H17" s="634">
        <v>5303.5295999999998</v>
      </c>
      <c r="I17" s="634">
        <v>8248.0934300000008</v>
      </c>
      <c r="J17" s="248">
        <f t="shared" ref="J17:J20" si="2">I17+H17+G17</f>
        <v>27622.55</v>
      </c>
      <c r="K17" s="246">
        <v>11945.542068000001</v>
      </c>
      <c r="L17" s="246">
        <v>4502.4422400000003</v>
      </c>
      <c r="M17" s="246">
        <v>7002.2356920000002</v>
      </c>
      <c r="N17" s="246">
        <f t="shared" si="0"/>
        <v>23450.22</v>
      </c>
      <c r="O17" s="246">
        <f t="shared" si="1"/>
        <v>26016.469037999999</v>
      </c>
      <c r="P17" s="246">
        <f t="shared" si="1"/>
        <v>9805.9718400000002</v>
      </c>
      <c r="Q17" s="246">
        <f t="shared" si="1"/>
        <v>15250.329122000001</v>
      </c>
      <c r="R17" s="246">
        <f t="shared" si="1"/>
        <v>51072.770000000004</v>
      </c>
      <c r="S17" s="1043"/>
      <c r="T17" s="1044"/>
      <c r="U17" s="1044"/>
      <c r="V17" s="1045"/>
    </row>
    <row r="18" spans="1:23" ht="23.25" customHeight="1">
      <c r="A18" s="2">
        <v>3</v>
      </c>
      <c r="B18" s="128" t="s">
        <v>133</v>
      </c>
      <c r="C18" s="1043"/>
      <c r="D18" s="1044"/>
      <c r="E18" s="1044"/>
      <c r="F18" s="1045"/>
      <c r="G18" s="634">
        <v>741.46735799999999</v>
      </c>
      <c r="H18" s="634">
        <v>279.46944000000002</v>
      </c>
      <c r="I18" s="634">
        <v>434.63320199999993</v>
      </c>
      <c r="J18" s="248">
        <f t="shared" si="2"/>
        <v>1455.57</v>
      </c>
      <c r="K18" s="246">
        <v>0</v>
      </c>
      <c r="L18" s="246">
        <v>0</v>
      </c>
      <c r="M18" s="246">
        <v>0</v>
      </c>
      <c r="N18" s="246">
        <f t="shared" si="0"/>
        <v>0</v>
      </c>
      <c r="O18" s="246">
        <f t="shared" si="1"/>
        <v>741.46735799999999</v>
      </c>
      <c r="P18" s="246">
        <f t="shared" si="1"/>
        <v>279.46944000000002</v>
      </c>
      <c r="Q18" s="246">
        <f t="shared" si="1"/>
        <v>434.63320199999993</v>
      </c>
      <c r="R18" s="246">
        <f t="shared" si="1"/>
        <v>1455.57</v>
      </c>
      <c r="S18" s="1043"/>
      <c r="T18" s="1044"/>
      <c r="U18" s="1044"/>
      <c r="V18" s="1045"/>
    </row>
    <row r="19" spans="1:23" ht="23.25" customHeight="1">
      <c r="A19" s="2">
        <v>4</v>
      </c>
      <c r="B19" s="129" t="s">
        <v>134</v>
      </c>
      <c r="C19" s="1043"/>
      <c r="D19" s="1044"/>
      <c r="E19" s="1044"/>
      <c r="F19" s="1045"/>
      <c r="G19" s="634">
        <v>648.07396199999994</v>
      </c>
      <c r="H19" s="634">
        <v>244.26815999999999</v>
      </c>
      <c r="I19" s="634">
        <v>379.887878</v>
      </c>
      <c r="J19" s="248">
        <f t="shared" si="2"/>
        <v>1272.23</v>
      </c>
      <c r="K19" s="246">
        <v>0</v>
      </c>
      <c r="L19" s="246">
        <v>0</v>
      </c>
      <c r="M19" s="246">
        <v>0</v>
      </c>
      <c r="N19" s="246">
        <f t="shared" si="0"/>
        <v>0</v>
      </c>
      <c r="O19" s="246">
        <f t="shared" si="1"/>
        <v>648.07396199999994</v>
      </c>
      <c r="P19" s="246">
        <f t="shared" si="1"/>
        <v>244.26815999999999</v>
      </c>
      <c r="Q19" s="246">
        <f t="shared" si="1"/>
        <v>379.887878</v>
      </c>
      <c r="R19" s="246">
        <f t="shared" si="1"/>
        <v>1272.23</v>
      </c>
      <c r="S19" s="1043"/>
      <c r="T19" s="1044"/>
      <c r="U19" s="1044"/>
      <c r="V19" s="1045"/>
    </row>
    <row r="20" spans="1:23" ht="23.25" customHeight="1">
      <c r="A20" s="2">
        <v>5</v>
      </c>
      <c r="B20" s="128" t="s">
        <v>135</v>
      </c>
      <c r="C20" s="1046"/>
      <c r="D20" s="1047"/>
      <c r="E20" s="1047"/>
      <c r="F20" s="1048"/>
      <c r="G20" s="634">
        <v>3540.9310920000003</v>
      </c>
      <c r="H20" s="634">
        <v>1334.6265599999999</v>
      </c>
      <c r="I20" s="634">
        <v>2075.6223479999999</v>
      </c>
      <c r="J20" s="248">
        <f t="shared" si="2"/>
        <v>6951.18</v>
      </c>
      <c r="K20" s="246">
        <v>4721.2414559999997</v>
      </c>
      <c r="L20" s="246">
        <v>1779.5020799999998</v>
      </c>
      <c r="M20" s="246">
        <v>2767.4964639999998</v>
      </c>
      <c r="N20" s="246">
        <f t="shared" si="0"/>
        <v>9268.24</v>
      </c>
      <c r="O20" s="246">
        <f t="shared" si="1"/>
        <v>8262.1725480000005</v>
      </c>
      <c r="P20" s="246">
        <f t="shared" si="1"/>
        <v>3114.1286399999999</v>
      </c>
      <c r="Q20" s="246">
        <f t="shared" si="1"/>
        <v>4843.1188119999997</v>
      </c>
      <c r="R20" s="246">
        <f t="shared" si="1"/>
        <v>16219.42</v>
      </c>
      <c r="S20" s="1043"/>
      <c r="T20" s="1044"/>
      <c r="U20" s="1044"/>
      <c r="V20" s="1045"/>
    </row>
    <row r="21" spans="1:23" s="13" customFormat="1" ht="23.25" customHeight="1">
      <c r="A21" s="185"/>
      <c r="B21" s="194" t="s">
        <v>89</v>
      </c>
      <c r="C21" s="999">
        <f>SUM(C16:C20)</f>
        <v>90272.52</v>
      </c>
      <c r="D21" s="1073"/>
      <c r="E21" s="1073"/>
      <c r="F21" s="1000"/>
      <c r="G21" s="247">
        <f t="shared" ref="G21:M21" si="3">SUM(G16:G20)</f>
        <v>20558.711591999996</v>
      </c>
      <c r="H21" s="247">
        <f t="shared" si="3"/>
        <v>7748.8665599999986</v>
      </c>
      <c r="I21" s="247">
        <f t="shared" si="3"/>
        <v>12051.101847999998</v>
      </c>
      <c r="J21" s="247">
        <f t="shared" si="3"/>
        <v>40358.68</v>
      </c>
      <c r="K21" s="247">
        <f t="shared" si="3"/>
        <v>16666.783523999999</v>
      </c>
      <c r="L21" s="247">
        <f t="shared" si="3"/>
        <v>6281.9443200000005</v>
      </c>
      <c r="M21" s="247">
        <f t="shared" si="3"/>
        <v>9769.732156</v>
      </c>
      <c r="N21" s="249">
        <f t="shared" si="0"/>
        <v>32718.46</v>
      </c>
      <c r="O21" s="247">
        <f>SUM(O16:O20)</f>
        <v>37225.495115999998</v>
      </c>
      <c r="P21" s="247">
        <f>SUM(P16:P20)</f>
        <v>14030.810880000001</v>
      </c>
      <c r="Q21" s="247">
        <f>SUM(Q16:Q20)</f>
        <v>21820.834004000004</v>
      </c>
      <c r="R21" s="247">
        <f>SUM(R16:R20)</f>
        <v>73077.140000000014</v>
      </c>
      <c r="S21" s="1043"/>
      <c r="T21" s="1044"/>
      <c r="U21" s="1044"/>
      <c r="V21" s="1045"/>
    </row>
    <row r="22" spans="1:23" ht="23.25" customHeight="1">
      <c r="A22" s="1063" t="s">
        <v>246</v>
      </c>
      <c r="B22" s="1064"/>
      <c r="C22" s="1064"/>
      <c r="D22" s="1064"/>
      <c r="E22" s="1064"/>
      <c r="F22" s="1064"/>
      <c r="G22" s="1064"/>
      <c r="H22" s="1064"/>
      <c r="I22" s="1064"/>
      <c r="J22" s="1064"/>
      <c r="K22" s="1064"/>
      <c r="L22" s="1064"/>
      <c r="M22" s="1064"/>
      <c r="N22" s="1064"/>
      <c r="O22" s="1064"/>
      <c r="P22" s="1064"/>
      <c r="Q22" s="1064"/>
      <c r="R22" s="1065"/>
      <c r="S22" s="1043"/>
      <c r="T22" s="1044"/>
      <c r="U22" s="1044"/>
      <c r="V22" s="1045"/>
    </row>
    <row r="23" spans="1:23" ht="23.25" customHeight="1">
      <c r="A23" s="2">
        <v>6</v>
      </c>
      <c r="B23" s="128" t="s">
        <v>190</v>
      </c>
      <c r="C23" s="1069">
        <v>0</v>
      </c>
      <c r="D23" s="1070"/>
      <c r="E23" s="1070"/>
      <c r="F23" s="1071"/>
      <c r="G23" s="248">
        <v>0</v>
      </c>
      <c r="H23" s="248">
        <v>0</v>
      </c>
      <c r="I23" s="248">
        <v>0</v>
      </c>
      <c r="J23" s="248">
        <f>G23+H23+I23</f>
        <v>0</v>
      </c>
      <c r="K23" s="248">
        <v>0</v>
      </c>
      <c r="L23" s="248">
        <v>0</v>
      </c>
      <c r="M23" s="248">
        <v>0</v>
      </c>
      <c r="N23" s="244">
        <f>K23+L23+M23</f>
        <v>0</v>
      </c>
      <c r="O23" s="244">
        <f t="shared" ref="O23:R24" si="4">G23+K23</f>
        <v>0</v>
      </c>
      <c r="P23" s="244">
        <f t="shared" si="4"/>
        <v>0</v>
      </c>
      <c r="Q23" s="244">
        <f t="shared" si="4"/>
        <v>0</v>
      </c>
      <c r="R23" s="244">
        <f t="shared" si="4"/>
        <v>0</v>
      </c>
      <c r="S23" s="1043"/>
      <c r="T23" s="1044"/>
      <c r="U23" s="1044"/>
      <c r="V23" s="1045"/>
    </row>
    <row r="24" spans="1:23" ht="23.25" customHeight="1">
      <c r="A24" s="2">
        <v>7</v>
      </c>
      <c r="B24" s="129" t="s">
        <v>137</v>
      </c>
      <c r="C24" s="1069">
        <v>0</v>
      </c>
      <c r="D24" s="1070"/>
      <c r="E24" s="1070"/>
      <c r="F24" s="1071"/>
      <c r="G24" s="246">
        <v>0</v>
      </c>
      <c r="H24" s="246">
        <v>0</v>
      </c>
      <c r="I24" s="246">
        <v>0</v>
      </c>
      <c r="J24" s="248">
        <f>I24+H24+G24</f>
        <v>0</v>
      </c>
      <c r="K24" s="248">
        <v>0</v>
      </c>
      <c r="L24" s="248">
        <v>0</v>
      </c>
      <c r="M24" s="248">
        <v>0</v>
      </c>
      <c r="N24" s="244">
        <f>K24+L24+M24</f>
        <v>0</v>
      </c>
      <c r="O24" s="244">
        <f t="shared" si="4"/>
        <v>0</v>
      </c>
      <c r="P24" s="244">
        <f t="shared" si="4"/>
        <v>0</v>
      </c>
      <c r="Q24" s="244">
        <f t="shared" si="4"/>
        <v>0</v>
      </c>
      <c r="R24" s="244">
        <f t="shared" si="4"/>
        <v>0</v>
      </c>
      <c r="S24" s="1043"/>
      <c r="T24" s="1044"/>
      <c r="U24" s="1044"/>
      <c r="V24" s="1045"/>
    </row>
    <row r="25" spans="1:23" ht="23.25" customHeight="1">
      <c r="A25" s="741">
        <v>8</v>
      </c>
      <c r="B25" s="129" t="s">
        <v>856</v>
      </c>
      <c r="C25" s="1069">
        <v>0</v>
      </c>
      <c r="D25" s="1070"/>
      <c r="E25" s="1070"/>
      <c r="F25" s="1071"/>
      <c r="G25" s="246">
        <v>0</v>
      </c>
      <c r="H25" s="246">
        <v>0</v>
      </c>
      <c r="I25" s="246">
        <v>0</v>
      </c>
      <c r="J25" s="248">
        <f>I25+H25+G25</f>
        <v>0</v>
      </c>
      <c r="K25" s="248">
        <v>0</v>
      </c>
      <c r="L25" s="248">
        <v>0</v>
      </c>
      <c r="M25" s="248">
        <v>0</v>
      </c>
      <c r="N25" s="244">
        <f>K25+L25+M25</f>
        <v>0</v>
      </c>
      <c r="O25" s="244">
        <f t="shared" ref="O25" si="5">G25+K25</f>
        <v>0</v>
      </c>
      <c r="P25" s="244">
        <f t="shared" ref="P25" si="6">H25+L25</f>
        <v>0</v>
      </c>
      <c r="Q25" s="244">
        <f t="shared" ref="Q25" si="7">I25+M25</f>
        <v>0</v>
      </c>
      <c r="R25" s="244">
        <f t="shared" ref="R25" si="8">J25+N25</f>
        <v>0</v>
      </c>
      <c r="S25" s="1043"/>
      <c r="T25" s="1044"/>
      <c r="U25" s="1044"/>
      <c r="V25" s="1045"/>
    </row>
    <row r="26" spans="1:23" ht="23.25" customHeight="1">
      <c r="A26" s="7"/>
      <c r="B26" s="129" t="s">
        <v>89</v>
      </c>
      <c r="C26" s="1072">
        <f>SUM(C23:C24)</f>
        <v>0</v>
      </c>
      <c r="D26" s="1073"/>
      <c r="E26" s="1073"/>
      <c r="F26" s="1000"/>
      <c r="G26" s="250">
        <f t="shared" ref="G26:J26" si="9">SUM(G23:G24)</f>
        <v>0</v>
      </c>
      <c r="H26" s="250">
        <f t="shared" si="9"/>
        <v>0</v>
      </c>
      <c r="I26" s="250">
        <f t="shared" si="9"/>
        <v>0</v>
      </c>
      <c r="J26" s="250">
        <f t="shared" si="9"/>
        <v>0</v>
      </c>
      <c r="K26" s="247">
        <f t="shared" ref="K26:R26" si="10">SUM(K23:K25)</f>
        <v>0</v>
      </c>
      <c r="L26" s="247">
        <f t="shared" si="10"/>
        <v>0</v>
      </c>
      <c r="M26" s="247">
        <f t="shared" si="10"/>
        <v>0</v>
      </c>
      <c r="N26" s="247">
        <f t="shared" si="10"/>
        <v>0</v>
      </c>
      <c r="O26" s="247">
        <f t="shared" si="10"/>
        <v>0</v>
      </c>
      <c r="P26" s="247">
        <f t="shared" si="10"/>
        <v>0</v>
      </c>
      <c r="Q26" s="247">
        <f t="shared" si="10"/>
        <v>0</v>
      </c>
      <c r="R26" s="247">
        <f t="shared" si="10"/>
        <v>0</v>
      </c>
      <c r="S26" s="1046"/>
      <c r="T26" s="1047"/>
      <c r="U26" s="1047"/>
      <c r="V26" s="1048"/>
    </row>
    <row r="27" spans="1:23" ht="23.25" customHeight="1">
      <c r="A27" s="356"/>
      <c r="B27" s="357" t="s">
        <v>37</v>
      </c>
      <c r="C27" s="1066">
        <f>C21+C26</f>
        <v>90272.52</v>
      </c>
      <c r="D27" s="1067"/>
      <c r="E27" s="1067"/>
      <c r="F27" s="1068"/>
      <c r="G27" s="358">
        <f>G21+G26</f>
        <v>20558.711591999996</v>
      </c>
      <c r="H27" s="358">
        <f t="shared" ref="H27:R27" si="11">H21+H26</f>
        <v>7748.8665599999986</v>
      </c>
      <c r="I27" s="358">
        <f t="shared" si="11"/>
        <v>12051.101847999998</v>
      </c>
      <c r="J27" s="358">
        <f t="shared" si="11"/>
        <v>40358.68</v>
      </c>
      <c r="K27" s="358">
        <f t="shared" si="11"/>
        <v>16666.783523999999</v>
      </c>
      <c r="L27" s="358">
        <f t="shared" si="11"/>
        <v>6281.9443200000005</v>
      </c>
      <c r="M27" s="358">
        <f t="shared" si="11"/>
        <v>9769.732156</v>
      </c>
      <c r="N27" s="358">
        <f t="shared" si="11"/>
        <v>32718.46</v>
      </c>
      <c r="O27" s="358">
        <f t="shared" si="11"/>
        <v>37225.495115999998</v>
      </c>
      <c r="P27" s="358">
        <f t="shared" si="11"/>
        <v>14030.810880000001</v>
      </c>
      <c r="Q27" s="358">
        <f t="shared" si="11"/>
        <v>21820.834004000004</v>
      </c>
      <c r="R27" s="358">
        <f t="shared" si="11"/>
        <v>73077.140000000014</v>
      </c>
      <c r="S27" s="1066">
        <f>SUM(S15:S26)</f>
        <v>17195.37999999999</v>
      </c>
      <c r="T27" s="1067"/>
      <c r="U27" s="1067"/>
      <c r="V27" s="1068"/>
    </row>
    <row r="28" spans="1:23">
      <c r="A28" s="10"/>
      <c r="B28" s="239"/>
      <c r="C28" s="10"/>
      <c r="D28" s="10"/>
      <c r="E28" s="10"/>
      <c r="F28" s="240"/>
      <c r="G28" s="10"/>
      <c r="H28" s="10"/>
      <c r="I28" s="10"/>
      <c r="J28" s="240"/>
      <c r="K28" s="10"/>
      <c r="L28" s="10"/>
      <c r="M28" s="10"/>
      <c r="N28" s="10"/>
      <c r="O28" s="10"/>
      <c r="P28" s="10"/>
      <c r="Q28" s="10"/>
      <c r="R28" s="10"/>
      <c r="S28" s="10"/>
      <c r="T28" s="10"/>
      <c r="U28" s="10"/>
      <c r="V28" s="10"/>
    </row>
    <row r="29" spans="1:23">
      <c r="A29" s="10"/>
      <c r="B29" s="239"/>
      <c r="C29" s="10"/>
      <c r="D29" s="10"/>
      <c r="E29" s="10"/>
      <c r="F29" s="240"/>
      <c r="G29" s="664"/>
      <c r="H29" s="664"/>
      <c r="I29" s="664"/>
      <c r="J29" s="240"/>
      <c r="K29" s="650"/>
      <c r="L29" s="650"/>
      <c r="M29" s="650"/>
      <c r="N29" s="10"/>
      <c r="O29" s="10"/>
      <c r="P29" s="10"/>
      <c r="Q29" s="10"/>
      <c r="R29" s="10"/>
      <c r="S29" s="10"/>
      <c r="T29" s="10"/>
      <c r="U29" s="10"/>
      <c r="V29" s="10"/>
    </row>
    <row r="30" spans="1:23">
      <c r="G30" s="664"/>
      <c r="H30" s="664"/>
      <c r="I30" s="664"/>
      <c r="K30" s="245"/>
      <c r="L30" s="245"/>
      <c r="M30" s="245"/>
    </row>
    <row r="31" spans="1:23" ht="16.5" customHeight="1">
      <c r="A31" s="12" t="s">
        <v>11</v>
      </c>
      <c r="B31" s="12"/>
      <c r="C31" s="12"/>
      <c r="D31" s="12"/>
      <c r="E31" s="12"/>
      <c r="F31" s="12"/>
      <c r="G31" s="664"/>
      <c r="H31" s="664"/>
      <c r="I31" s="664"/>
      <c r="J31" s="12"/>
      <c r="K31" s="245"/>
      <c r="L31" s="245"/>
      <c r="M31" s="245"/>
      <c r="N31" s="12"/>
      <c r="O31" s="943" t="s">
        <v>12</v>
      </c>
      <c r="P31" s="943"/>
      <c r="Q31" s="12"/>
      <c r="R31" s="12"/>
      <c r="U31" s="69"/>
      <c r="V31" s="12"/>
      <c r="W31" s="13"/>
    </row>
    <row r="32" spans="1:23" ht="12.75" customHeight="1">
      <c r="B32" s="613"/>
      <c r="C32" s="613"/>
      <c r="D32" s="613"/>
      <c r="E32" s="613"/>
      <c r="F32" s="613"/>
      <c r="G32" s="664"/>
      <c r="H32" s="664"/>
      <c r="I32" s="664"/>
      <c r="J32" s="613"/>
      <c r="K32" s="665"/>
      <c r="L32" s="665"/>
      <c r="M32" s="665"/>
      <c r="N32" s="943" t="s">
        <v>13</v>
      </c>
      <c r="O32" s="943"/>
      <c r="P32" s="943"/>
      <c r="Q32" s="943"/>
      <c r="R32" s="943"/>
      <c r="S32" s="613"/>
      <c r="T32" s="613"/>
      <c r="U32" s="613"/>
      <c r="V32" s="613"/>
      <c r="W32" s="613"/>
    </row>
    <row r="33" spans="1:24" ht="12.75" customHeight="1">
      <c r="B33" s="243"/>
      <c r="C33" s="243"/>
      <c r="D33" s="243"/>
      <c r="E33" s="243"/>
      <c r="F33" s="243"/>
      <c r="G33" s="664"/>
      <c r="H33" s="664"/>
      <c r="I33" s="664"/>
      <c r="J33" s="243"/>
      <c r="K33" s="665"/>
      <c r="L33" s="665"/>
      <c r="M33" s="665"/>
      <c r="N33" s="943" t="s">
        <v>19</v>
      </c>
      <c r="O33" s="943"/>
      <c r="P33" s="943"/>
      <c r="Q33" s="943"/>
      <c r="R33" s="943"/>
      <c r="S33" s="243"/>
      <c r="T33" s="99"/>
      <c r="U33" s="99"/>
      <c r="V33" s="99"/>
      <c r="W33" s="99"/>
      <c r="X33" s="99"/>
    </row>
    <row r="34" spans="1:24">
      <c r="A34" s="12"/>
      <c r="B34" s="12"/>
      <c r="C34" s="12"/>
      <c r="D34" s="12"/>
      <c r="E34" s="12"/>
      <c r="F34" s="12"/>
      <c r="G34" s="12"/>
      <c r="H34" s="12"/>
      <c r="I34" s="264"/>
      <c r="J34" s="12"/>
      <c r="K34" s="12"/>
      <c r="L34" s="12"/>
      <c r="M34" s="12"/>
      <c r="N34" s="12"/>
      <c r="O34" s="1" t="s">
        <v>82</v>
      </c>
      <c r="P34" s="12"/>
      <c r="Q34" s="12"/>
      <c r="R34" s="12"/>
      <c r="T34" s="1"/>
      <c r="U34" s="1"/>
      <c r="V34" s="1"/>
      <c r="W34" s="12"/>
    </row>
    <row r="44" spans="1:24">
      <c r="G44" s="136"/>
      <c r="H44" s="661"/>
      <c r="I44" s="657"/>
      <c r="J44" s="657"/>
      <c r="K44" s="735"/>
      <c r="L44" s="136"/>
      <c r="M44" s="661"/>
      <c r="N44" s="657"/>
      <c r="O44" s="657"/>
    </row>
    <row r="45" spans="1:24">
      <c r="G45" s="136"/>
      <c r="H45" s="661"/>
      <c r="I45" s="657"/>
      <c r="J45" s="657"/>
      <c r="K45" s="735"/>
      <c r="L45" s="136"/>
      <c r="M45" s="661"/>
      <c r="N45" s="657"/>
      <c r="O45" s="657"/>
    </row>
    <row r="46" spans="1:24">
      <c r="H46" s="662"/>
      <c r="I46" s="736"/>
      <c r="J46" s="736"/>
      <c r="K46" s="735"/>
      <c r="L46" s="522"/>
      <c r="M46" s="662"/>
      <c r="N46" s="736"/>
      <c r="O46" s="736"/>
    </row>
    <row r="47" spans="1:24">
      <c r="G47" s="136"/>
      <c r="H47" s="662"/>
      <c r="I47" s="736"/>
      <c r="J47" s="736"/>
      <c r="K47" s="735"/>
      <c r="L47" s="663"/>
      <c r="M47" s="662"/>
      <c r="N47" s="736"/>
      <c r="O47" s="736"/>
    </row>
    <row r="48" spans="1:24">
      <c r="G48" s="136"/>
      <c r="H48" s="662"/>
      <c r="I48" s="736"/>
      <c r="J48" s="736"/>
      <c r="K48" s="735"/>
      <c r="L48" s="663"/>
      <c r="M48" s="662"/>
      <c r="N48" s="736"/>
      <c r="O48" s="736"/>
    </row>
    <row r="49" spans="7:15">
      <c r="G49" s="136"/>
      <c r="H49" s="662"/>
      <c r="I49" s="736"/>
      <c r="J49" s="736"/>
      <c r="K49" s="735"/>
      <c r="L49" s="663"/>
      <c r="M49" s="662"/>
      <c r="N49" s="736"/>
      <c r="O49" s="736"/>
    </row>
    <row r="50" spans="7:15">
      <c r="G50" s="136"/>
      <c r="H50" s="662"/>
      <c r="I50" s="736"/>
      <c r="J50" s="736"/>
      <c r="K50" s="735"/>
      <c r="L50" s="663"/>
      <c r="M50" s="662"/>
      <c r="N50" s="736"/>
      <c r="O50" s="736"/>
    </row>
    <row r="51" spans="7:15">
      <c r="G51" s="800"/>
      <c r="H51" s="802"/>
      <c r="I51" s="803"/>
      <c r="J51" s="801"/>
      <c r="K51" s="735"/>
      <c r="L51" s="804"/>
      <c r="M51" s="802"/>
      <c r="N51" s="803"/>
      <c r="O51" s="801"/>
    </row>
  </sheetData>
  <mergeCells count="28">
    <mergeCell ref="N33:R33"/>
    <mergeCell ref="S27:V27"/>
    <mergeCell ref="C23:F23"/>
    <mergeCell ref="C24:F24"/>
    <mergeCell ref="C26:F26"/>
    <mergeCell ref="C27:F27"/>
    <mergeCell ref="S15:V26"/>
    <mergeCell ref="C21:F21"/>
    <mergeCell ref="O31:P31"/>
    <mergeCell ref="A22:R22"/>
    <mergeCell ref="N32:R32"/>
    <mergeCell ref="C25:F25"/>
    <mergeCell ref="U10:V10"/>
    <mergeCell ref="S11:V12"/>
    <mergeCell ref="C16:F20"/>
    <mergeCell ref="G2:O2"/>
    <mergeCell ref="A3:U3"/>
    <mergeCell ref="A4:U4"/>
    <mergeCell ref="A6:U6"/>
    <mergeCell ref="A8:C8"/>
    <mergeCell ref="A11:A12"/>
    <mergeCell ref="B11:B12"/>
    <mergeCell ref="C11:F12"/>
    <mergeCell ref="G12:J12"/>
    <mergeCell ref="K12:N12"/>
    <mergeCell ref="O12:R12"/>
    <mergeCell ref="G11:R11"/>
    <mergeCell ref="A15:R15"/>
  </mergeCells>
  <printOptions horizontalCentered="1"/>
  <pageMargins left="0.70866141732283472" right="0.70866141732283472" top="0.23622047244094491" bottom="0" header="0.31496062992125984" footer="0.31496062992125984"/>
  <pageSetup paperSize="9" scale="67" orientation="landscape" r:id="rId1"/>
  <drawing r:id="rId2"/>
</worksheet>
</file>

<file path=xl/worksheets/sheet40.xml><?xml version="1.0" encoding="utf-8"?>
<worksheet xmlns="http://schemas.openxmlformats.org/spreadsheetml/2006/main" xmlns:r="http://schemas.openxmlformats.org/officeDocument/2006/relationships">
  <sheetPr>
    <tabColor rgb="FF00B050"/>
    <pageSetUpPr fitToPage="1"/>
  </sheetPr>
  <dimension ref="A1:O45"/>
  <sheetViews>
    <sheetView topLeftCell="A4" zoomScaleSheetLayoutView="90" workbookViewId="0">
      <selection activeCell="G7" sqref="G7"/>
    </sheetView>
  </sheetViews>
  <sheetFormatPr defaultRowHeight="12.75"/>
  <cols>
    <col min="1" max="1" width="6.42578125" customWidth="1"/>
    <col min="2" max="2" width="18" customWidth="1"/>
    <col min="3" max="3" width="16.7109375" customWidth="1"/>
    <col min="4" max="4" width="9.42578125" customWidth="1"/>
    <col min="5" max="5" width="9" customWidth="1"/>
    <col min="6" max="6" width="11.5703125" customWidth="1"/>
    <col min="7" max="8" width="10.42578125" customWidth="1"/>
    <col min="9" max="10" width="10.42578125" style="230" customWidth="1"/>
    <col min="11" max="11" width="10.5703125" customWidth="1"/>
    <col min="12" max="12" width="10.42578125" customWidth="1"/>
    <col min="13" max="13" width="11.5703125" customWidth="1"/>
    <col min="14" max="14" width="13" customWidth="1"/>
  </cols>
  <sheetData>
    <row r="1" spans="1:14" ht="18">
      <c r="A1" s="1118" t="s">
        <v>723</v>
      </c>
      <c r="B1" s="1118"/>
      <c r="C1" s="1118"/>
      <c r="D1" s="1118"/>
      <c r="E1" s="1118"/>
      <c r="F1" s="1118"/>
      <c r="G1" s="1118"/>
      <c r="H1" s="1118"/>
      <c r="I1" s="1118"/>
      <c r="J1" s="1118"/>
      <c r="K1" s="1118"/>
      <c r="N1" s="176" t="s">
        <v>543</v>
      </c>
    </row>
    <row r="2" spans="1:14" ht="21">
      <c r="A2" s="1119" t="s">
        <v>899</v>
      </c>
      <c r="B2" s="1119"/>
      <c r="C2" s="1119"/>
      <c r="D2" s="1119"/>
      <c r="E2" s="1119"/>
      <c r="F2" s="1119"/>
      <c r="G2" s="1119"/>
      <c r="H2" s="1119"/>
      <c r="I2" s="1119"/>
      <c r="J2" s="1119"/>
      <c r="K2" s="1119"/>
      <c r="L2" s="1119"/>
      <c r="M2" s="1119"/>
      <c r="N2" s="1119"/>
    </row>
    <row r="3" spans="1:14" ht="3" customHeight="1">
      <c r="A3" s="145"/>
      <c r="B3" s="145"/>
      <c r="C3" s="145"/>
      <c r="D3" s="145"/>
      <c r="E3" s="145"/>
      <c r="F3" s="145"/>
      <c r="G3" s="145"/>
      <c r="H3" s="145"/>
      <c r="I3" s="228"/>
      <c r="J3" s="228"/>
    </row>
    <row r="4" spans="1:14" ht="18">
      <c r="A4" s="1211" t="s">
        <v>542</v>
      </c>
      <c r="B4" s="1211"/>
      <c r="C4" s="1211"/>
      <c r="D4" s="1211"/>
      <c r="E4" s="1211"/>
      <c r="F4" s="1211"/>
      <c r="G4" s="1211"/>
      <c r="H4" s="1211"/>
      <c r="I4" s="1211"/>
      <c r="J4" s="1211"/>
      <c r="K4" s="1211"/>
      <c r="L4" s="1211"/>
      <c r="M4" s="1211"/>
      <c r="N4" s="1211"/>
    </row>
    <row r="5" spans="1:14" ht="15">
      <c r="A5" s="146" t="s">
        <v>721</v>
      </c>
      <c r="B5" s="146"/>
      <c r="C5" s="146"/>
      <c r="D5" s="146"/>
      <c r="E5" s="146"/>
      <c r="F5" s="146"/>
      <c r="G5" s="146"/>
      <c r="H5" s="145"/>
      <c r="I5" s="228"/>
      <c r="J5" s="228"/>
      <c r="L5" s="12" t="s">
        <v>913</v>
      </c>
    </row>
    <row r="6" spans="1:14" ht="28.5" customHeight="1">
      <c r="A6" s="1209" t="s">
        <v>2</v>
      </c>
      <c r="B6" s="1209" t="s">
        <v>38</v>
      </c>
      <c r="C6" s="985" t="s">
        <v>420</v>
      </c>
      <c r="D6" s="1031" t="s">
        <v>474</v>
      </c>
      <c r="E6" s="1031"/>
      <c r="F6" s="1031"/>
      <c r="G6" s="1031"/>
      <c r="H6" s="990"/>
      <c r="I6" s="985" t="s">
        <v>570</v>
      </c>
      <c r="J6" s="985" t="s">
        <v>571</v>
      </c>
      <c r="K6" s="1212" t="s">
        <v>522</v>
      </c>
      <c r="L6" s="1212"/>
      <c r="M6" s="1212"/>
      <c r="N6" s="1212"/>
    </row>
    <row r="7" spans="1:14" ht="39" customHeight="1">
      <c r="A7" s="1210"/>
      <c r="B7" s="1210"/>
      <c r="C7" s="985"/>
      <c r="D7" s="338" t="s">
        <v>473</v>
      </c>
      <c r="E7" s="338" t="s">
        <v>421</v>
      </c>
      <c r="F7" s="339" t="s">
        <v>422</v>
      </c>
      <c r="G7" s="338" t="s">
        <v>423</v>
      </c>
      <c r="H7" s="338" t="s">
        <v>48</v>
      </c>
      <c r="I7" s="985"/>
      <c r="J7" s="985"/>
      <c r="K7" s="428" t="s">
        <v>424</v>
      </c>
      <c r="L7" s="338" t="s">
        <v>523</v>
      </c>
      <c r="M7" s="338" t="s">
        <v>425</v>
      </c>
      <c r="N7" s="338" t="s">
        <v>426</v>
      </c>
    </row>
    <row r="8" spans="1:14" ht="15">
      <c r="A8" s="354" t="s">
        <v>273</v>
      </c>
      <c r="B8" s="354" t="s">
        <v>274</v>
      </c>
      <c r="C8" s="354" t="s">
        <v>275</v>
      </c>
      <c r="D8" s="354" t="s">
        <v>276</v>
      </c>
      <c r="E8" s="354" t="s">
        <v>277</v>
      </c>
      <c r="F8" s="354" t="s">
        <v>278</v>
      </c>
      <c r="G8" s="354" t="s">
        <v>279</v>
      </c>
      <c r="H8" s="354" t="s">
        <v>280</v>
      </c>
      <c r="I8" s="354" t="s">
        <v>301</v>
      </c>
      <c r="J8" s="354" t="s">
        <v>302</v>
      </c>
      <c r="K8" s="354" t="s">
        <v>303</v>
      </c>
      <c r="L8" s="354" t="s">
        <v>331</v>
      </c>
      <c r="M8" s="354" t="s">
        <v>332</v>
      </c>
      <c r="N8" s="354" t="s">
        <v>333</v>
      </c>
    </row>
    <row r="9" spans="1:14" ht="15">
      <c r="A9" s="84">
        <v>1</v>
      </c>
      <c r="B9" s="225" t="s">
        <v>673</v>
      </c>
      <c r="C9" s="297">
        <v>1586</v>
      </c>
      <c r="D9" s="297">
        <v>72</v>
      </c>
      <c r="E9" s="297">
        <v>478</v>
      </c>
      <c r="F9" s="297">
        <v>1036</v>
      </c>
      <c r="G9" s="297">
        <v>0</v>
      </c>
      <c r="H9" s="297">
        <v>0</v>
      </c>
      <c r="I9" s="302">
        <v>1308</v>
      </c>
      <c r="J9" s="678">
        <f>C9</f>
        <v>1586</v>
      </c>
      <c r="K9" s="297">
        <f>C9</f>
        <v>1586</v>
      </c>
      <c r="L9" s="297">
        <v>1650</v>
      </c>
      <c r="M9" s="297">
        <v>1650</v>
      </c>
      <c r="N9" s="297">
        <f>C9</f>
        <v>1586</v>
      </c>
    </row>
    <row r="10" spans="1:14" ht="15">
      <c r="A10" s="84">
        <v>2</v>
      </c>
      <c r="B10" s="225" t="s">
        <v>674</v>
      </c>
      <c r="C10" s="297">
        <v>2764</v>
      </c>
      <c r="D10" s="297">
        <v>1823</v>
      </c>
      <c r="E10" s="297">
        <v>941</v>
      </c>
      <c r="F10" s="297">
        <v>0</v>
      </c>
      <c r="G10" s="297">
        <v>0</v>
      </c>
      <c r="H10" s="297">
        <v>0</v>
      </c>
      <c r="I10" s="302">
        <v>1801</v>
      </c>
      <c r="J10" s="678">
        <f t="shared" ref="J10:J38" si="0">C10</f>
        <v>2764</v>
      </c>
      <c r="K10" s="297">
        <f t="shared" ref="K10:K38" si="1">C10</f>
        <v>2764</v>
      </c>
      <c r="L10" s="297">
        <v>1801</v>
      </c>
      <c r="M10" s="297">
        <v>1906</v>
      </c>
      <c r="N10" s="297">
        <f t="shared" ref="N10:N38" si="2">C10</f>
        <v>2764</v>
      </c>
    </row>
    <row r="11" spans="1:14" ht="15">
      <c r="A11" s="84">
        <v>3</v>
      </c>
      <c r="B11" s="225" t="s">
        <v>675</v>
      </c>
      <c r="C11" s="297">
        <v>1694</v>
      </c>
      <c r="D11" s="297">
        <v>111</v>
      </c>
      <c r="E11" s="297">
        <v>261</v>
      </c>
      <c r="F11" s="297">
        <v>1274</v>
      </c>
      <c r="G11" s="297">
        <v>10</v>
      </c>
      <c r="H11" s="297">
        <v>38</v>
      </c>
      <c r="I11" s="302">
        <v>203</v>
      </c>
      <c r="J11" s="678">
        <f t="shared" si="0"/>
        <v>1694</v>
      </c>
      <c r="K11" s="297">
        <f t="shared" si="1"/>
        <v>1694</v>
      </c>
      <c r="L11" s="297">
        <v>1778</v>
      </c>
      <c r="M11" s="297">
        <v>1778</v>
      </c>
      <c r="N11" s="297">
        <f t="shared" si="2"/>
        <v>1694</v>
      </c>
    </row>
    <row r="12" spans="1:14" ht="15">
      <c r="A12" s="84">
        <v>4</v>
      </c>
      <c r="B12" s="225" t="s">
        <v>676</v>
      </c>
      <c r="C12" s="297">
        <v>1837</v>
      </c>
      <c r="D12" s="297">
        <v>425</v>
      </c>
      <c r="E12" s="297">
        <v>311</v>
      </c>
      <c r="F12" s="297">
        <v>1083</v>
      </c>
      <c r="G12" s="297">
        <v>18</v>
      </c>
      <c r="H12" s="297">
        <v>0</v>
      </c>
      <c r="I12" s="302">
        <v>862</v>
      </c>
      <c r="J12" s="678">
        <f t="shared" si="0"/>
        <v>1837</v>
      </c>
      <c r="K12" s="297">
        <f t="shared" si="1"/>
        <v>1837</v>
      </c>
      <c r="L12" s="297">
        <v>1023</v>
      </c>
      <c r="M12" s="297">
        <v>369</v>
      </c>
      <c r="N12" s="297">
        <f t="shared" si="2"/>
        <v>1837</v>
      </c>
    </row>
    <row r="13" spans="1:14" ht="15">
      <c r="A13" s="84">
        <v>5</v>
      </c>
      <c r="B13" s="225" t="s">
        <v>677</v>
      </c>
      <c r="C13" s="297">
        <v>2203</v>
      </c>
      <c r="D13" s="297">
        <v>132</v>
      </c>
      <c r="E13" s="297">
        <v>0</v>
      </c>
      <c r="F13" s="297">
        <v>2071</v>
      </c>
      <c r="G13" s="297">
        <v>0</v>
      </c>
      <c r="H13" s="297">
        <v>0</v>
      </c>
      <c r="I13" s="302">
        <v>525</v>
      </c>
      <c r="J13" s="678">
        <f t="shared" si="0"/>
        <v>2203</v>
      </c>
      <c r="K13" s="297">
        <f t="shared" si="1"/>
        <v>2203</v>
      </c>
      <c r="L13" s="297">
        <v>2283</v>
      </c>
      <c r="M13" s="297">
        <v>2283</v>
      </c>
      <c r="N13" s="297">
        <f t="shared" si="2"/>
        <v>2203</v>
      </c>
    </row>
    <row r="14" spans="1:14" ht="15">
      <c r="A14" s="84">
        <v>6</v>
      </c>
      <c r="B14" s="225" t="s">
        <v>678</v>
      </c>
      <c r="C14" s="297">
        <v>800</v>
      </c>
      <c r="D14" s="297">
        <v>116</v>
      </c>
      <c r="E14" s="297">
        <v>7</v>
      </c>
      <c r="F14" s="297">
        <v>677</v>
      </c>
      <c r="G14" s="297">
        <v>0</v>
      </c>
      <c r="H14" s="297">
        <v>0</v>
      </c>
      <c r="I14" s="302">
        <v>804</v>
      </c>
      <c r="J14" s="678">
        <f t="shared" si="0"/>
        <v>800</v>
      </c>
      <c r="K14" s="297">
        <f t="shared" si="1"/>
        <v>800</v>
      </c>
      <c r="L14" s="297">
        <v>805</v>
      </c>
      <c r="M14" s="297">
        <v>805</v>
      </c>
      <c r="N14" s="297">
        <f t="shared" si="2"/>
        <v>800</v>
      </c>
    </row>
    <row r="15" spans="1:14" ht="15">
      <c r="A15" s="84">
        <v>7</v>
      </c>
      <c r="B15" s="225" t="s">
        <v>679</v>
      </c>
      <c r="C15" s="297">
        <v>2262</v>
      </c>
      <c r="D15" s="297">
        <v>106</v>
      </c>
      <c r="E15" s="297">
        <v>265</v>
      </c>
      <c r="F15" s="297">
        <v>1891</v>
      </c>
      <c r="G15" s="297">
        <v>0</v>
      </c>
      <c r="H15" s="297">
        <v>0</v>
      </c>
      <c r="I15" s="302">
        <v>2327</v>
      </c>
      <c r="J15" s="678">
        <f t="shared" si="0"/>
        <v>2262</v>
      </c>
      <c r="K15" s="297">
        <f t="shared" si="1"/>
        <v>2262</v>
      </c>
      <c r="L15" s="297">
        <v>2327</v>
      </c>
      <c r="M15" s="297">
        <v>2327</v>
      </c>
      <c r="N15" s="297">
        <f t="shared" si="2"/>
        <v>2262</v>
      </c>
    </row>
    <row r="16" spans="1:14" ht="15">
      <c r="A16" s="84">
        <v>8</v>
      </c>
      <c r="B16" s="225" t="s">
        <v>680</v>
      </c>
      <c r="C16" s="297">
        <v>583</v>
      </c>
      <c r="D16" s="297">
        <v>24</v>
      </c>
      <c r="E16" s="297">
        <v>15</v>
      </c>
      <c r="F16" s="297">
        <v>544</v>
      </c>
      <c r="G16" s="297">
        <v>0</v>
      </c>
      <c r="H16" s="297">
        <v>0</v>
      </c>
      <c r="I16" s="302">
        <v>597</v>
      </c>
      <c r="J16" s="678">
        <f t="shared" si="0"/>
        <v>583</v>
      </c>
      <c r="K16" s="297">
        <f t="shared" si="1"/>
        <v>583</v>
      </c>
      <c r="L16" s="297">
        <v>597</v>
      </c>
      <c r="M16" s="297">
        <v>597</v>
      </c>
      <c r="N16" s="297">
        <f t="shared" si="2"/>
        <v>583</v>
      </c>
    </row>
    <row r="17" spans="1:14" ht="15">
      <c r="A17" s="84">
        <v>9</v>
      </c>
      <c r="B17" s="225" t="s">
        <v>681</v>
      </c>
      <c r="C17" s="297">
        <v>1512</v>
      </c>
      <c r="D17" s="297">
        <v>1220</v>
      </c>
      <c r="E17" s="297">
        <v>138</v>
      </c>
      <c r="F17" s="297">
        <v>34</v>
      </c>
      <c r="G17" s="297">
        <v>114</v>
      </c>
      <c r="H17" s="297">
        <v>6</v>
      </c>
      <c r="I17" s="302">
        <v>1519</v>
      </c>
      <c r="J17" s="678">
        <f t="shared" si="0"/>
        <v>1512</v>
      </c>
      <c r="K17" s="297">
        <f t="shared" si="1"/>
        <v>1512</v>
      </c>
      <c r="L17" s="297">
        <v>1519</v>
      </c>
      <c r="M17" s="297">
        <v>1519</v>
      </c>
      <c r="N17" s="297">
        <f t="shared" si="2"/>
        <v>1512</v>
      </c>
    </row>
    <row r="18" spans="1:14" ht="15">
      <c r="A18" s="84">
        <v>10</v>
      </c>
      <c r="B18" s="225" t="s">
        <v>682</v>
      </c>
      <c r="C18" s="297">
        <v>1209</v>
      </c>
      <c r="D18" s="297">
        <v>105</v>
      </c>
      <c r="E18" s="297">
        <v>253</v>
      </c>
      <c r="F18" s="297">
        <v>0</v>
      </c>
      <c r="G18" s="297">
        <v>105</v>
      </c>
      <c r="H18" s="297">
        <v>746</v>
      </c>
      <c r="I18" s="302">
        <v>358</v>
      </c>
      <c r="J18" s="678">
        <f t="shared" si="0"/>
        <v>1209</v>
      </c>
      <c r="K18" s="297">
        <f t="shared" si="1"/>
        <v>1209</v>
      </c>
      <c r="L18" s="297">
        <v>1328</v>
      </c>
      <c r="M18" s="297">
        <v>1328</v>
      </c>
      <c r="N18" s="297">
        <f t="shared" si="2"/>
        <v>1209</v>
      </c>
    </row>
    <row r="19" spans="1:14" ht="15">
      <c r="A19" s="84">
        <v>11</v>
      </c>
      <c r="B19" s="225" t="s">
        <v>683</v>
      </c>
      <c r="C19" s="297">
        <v>3447</v>
      </c>
      <c r="D19" s="297">
        <v>506</v>
      </c>
      <c r="E19" s="297">
        <v>775</v>
      </c>
      <c r="F19" s="297">
        <v>2086</v>
      </c>
      <c r="G19" s="297">
        <v>1</v>
      </c>
      <c r="H19" s="297">
        <v>79</v>
      </c>
      <c r="I19" s="302">
        <v>1302</v>
      </c>
      <c r="J19" s="678">
        <f t="shared" si="0"/>
        <v>3447</v>
      </c>
      <c r="K19" s="297">
        <f t="shared" si="1"/>
        <v>3447</v>
      </c>
      <c r="L19" s="297">
        <v>3576</v>
      </c>
      <c r="M19" s="297">
        <v>3576</v>
      </c>
      <c r="N19" s="297">
        <f t="shared" si="2"/>
        <v>3447</v>
      </c>
    </row>
    <row r="20" spans="1:14" ht="15">
      <c r="A20" s="84">
        <v>12</v>
      </c>
      <c r="B20" s="225" t="s">
        <v>684</v>
      </c>
      <c r="C20" s="297">
        <v>1389</v>
      </c>
      <c r="D20" s="297">
        <v>535</v>
      </c>
      <c r="E20" s="297">
        <v>225</v>
      </c>
      <c r="F20" s="297">
        <v>629</v>
      </c>
      <c r="G20" s="297">
        <v>0</v>
      </c>
      <c r="H20" s="297">
        <v>0</v>
      </c>
      <c r="I20" s="302">
        <v>1483</v>
      </c>
      <c r="J20" s="678">
        <f t="shared" si="0"/>
        <v>1389</v>
      </c>
      <c r="K20" s="297">
        <f t="shared" si="1"/>
        <v>1389</v>
      </c>
      <c r="L20" s="297">
        <v>1483</v>
      </c>
      <c r="M20" s="297">
        <v>1483</v>
      </c>
      <c r="N20" s="297">
        <f t="shared" si="2"/>
        <v>1389</v>
      </c>
    </row>
    <row r="21" spans="1:14" ht="15">
      <c r="A21" s="84">
        <v>13</v>
      </c>
      <c r="B21" s="225" t="s">
        <v>685</v>
      </c>
      <c r="C21" s="297">
        <v>2345</v>
      </c>
      <c r="D21" s="297">
        <v>422</v>
      </c>
      <c r="E21" s="297">
        <v>1923</v>
      </c>
      <c r="F21" s="297">
        <v>0</v>
      </c>
      <c r="G21" s="297">
        <v>0</v>
      </c>
      <c r="H21" s="297">
        <v>0</v>
      </c>
      <c r="I21" s="302">
        <v>2391</v>
      </c>
      <c r="J21" s="678">
        <f t="shared" si="0"/>
        <v>2345</v>
      </c>
      <c r="K21" s="297">
        <f t="shared" si="1"/>
        <v>2345</v>
      </c>
      <c r="L21" s="297">
        <v>2391</v>
      </c>
      <c r="M21" s="297">
        <v>2391</v>
      </c>
      <c r="N21" s="297">
        <f t="shared" si="2"/>
        <v>2345</v>
      </c>
    </row>
    <row r="22" spans="1:14" ht="15">
      <c r="A22" s="84">
        <v>14</v>
      </c>
      <c r="B22" s="225" t="s">
        <v>686</v>
      </c>
      <c r="C22" s="297">
        <v>668</v>
      </c>
      <c r="D22" s="297">
        <v>181</v>
      </c>
      <c r="E22" s="297">
        <v>136</v>
      </c>
      <c r="F22" s="297">
        <v>351</v>
      </c>
      <c r="G22" s="297">
        <v>0</v>
      </c>
      <c r="H22" s="297">
        <v>0</v>
      </c>
      <c r="I22" s="302">
        <v>671</v>
      </c>
      <c r="J22" s="678">
        <f t="shared" si="0"/>
        <v>668</v>
      </c>
      <c r="K22" s="297">
        <f t="shared" si="1"/>
        <v>668</v>
      </c>
      <c r="L22" s="297">
        <v>671</v>
      </c>
      <c r="M22" s="297">
        <v>671</v>
      </c>
      <c r="N22" s="297">
        <f t="shared" si="2"/>
        <v>668</v>
      </c>
    </row>
    <row r="23" spans="1:14" ht="15">
      <c r="A23" s="84">
        <v>15</v>
      </c>
      <c r="B23" s="225" t="s">
        <v>687</v>
      </c>
      <c r="C23" s="302">
        <v>2316</v>
      </c>
      <c r="D23" s="302">
        <v>154</v>
      </c>
      <c r="E23" s="302">
        <v>19</v>
      </c>
      <c r="F23" s="302">
        <v>2132</v>
      </c>
      <c r="G23" s="302">
        <v>0</v>
      </c>
      <c r="H23" s="302">
        <v>11</v>
      </c>
      <c r="I23" s="302">
        <v>1797</v>
      </c>
      <c r="J23" s="678">
        <f t="shared" si="0"/>
        <v>2316</v>
      </c>
      <c r="K23" s="297">
        <f t="shared" si="1"/>
        <v>2316</v>
      </c>
      <c r="L23" s="302">
        <v>2433</v>
      </c>
      <c r="M23" s="302">
        <v>2433</v>
      </c>
      <c r="N23" s="297">
        <f t="shared" si="2"/>
        <v>2316</v>
      </c>
    </row>
    <row r="24" spans="1:14" ht="15">
      <c r="A24" s="84">
        <v>16</v>
      </c>
      <c r="B24" s="227" t="s">
        <v>688</v>
      </c>
      <c r="C24" s="297">
        <v>1863</v>
      </c>
      <c r="D24" s="297">
        <v>220</v>
      </c>
      <c r="E24" s="297">
        <v>26</v>
      </c>
      <c r="F24" s="297">
        <v>1195</v>
      </c>
      <c r="G24" s="297">
        <v>200</v>
      </c>
      <c r="H24" s="297">
        <v>222</v>
      </c>
      <c r="I24" s="302">
        <v>1935</v>
      </c>
      <c r="J24" s="678">
        <f t="shared" si="0"/>
        <v>1863</v>
      </c>
      <c r="K24" s="297">
        <f t="shared" si="1"/>
        <v>1863</v>
      </c>
      <c r="L24" s="297">
        <v>1935</v>
      </c>
      <c r="M24" s="297">
        <v>1935</v>
      </c>
      <c r="N24" s="297">
        <f t="shared" si="2"/>
        <v>1863</v>
      </c>
    </row>
    <row r="25" spans="1:14" ht="15">
      <c r="A25" s="84">
        <v>17</v>
      </c>
      <c r="B25" s="227" t="s">
        <v>689</v>
      </c>
      <c r="C25" s="297">
        <v>1932</v>
      </c>
      <c r="D25" s="297">
        <v>67</v>
      </c>
      <c r="E25" s="297">
        <v>500</v>
      </c>
      <c r="F25" s="297">
        <v>0</v>
      </c>
      <c r="G25" s="297">
        <v>1365</v>
      </c>
      <c r="H25" s="297">
        <v>0</v>
      </c>
      <c r="I25" s="302">
        <v>2001</v>
      </c>
      <c r="J25" s="678">
        <f t="shared" si="0"/>
        <v>1932</v>
      </c>
      <c r="K25" s="297">
        <f t="shared" si="1"/>
        <v>1932</v>
      </c>
      <c r="L25" s="297">
        <v>2001</v>
      </c>
      <c r="M25" s="297">
        <v>2001</v>
      </c>
      <c r="N25" s="297">
        <f t="shared" si="2"/>
        <v>1932</v>
      </c>
    </row>
    <row r="26" spans="1:14" ht="15">
      <c r="A26" s="84">
        <v>18</v>
      </c>
      <c r="B26" s="227" t="s">
        <v>690</v>
      </c>
      <c r="C26" s="297">
        <v>2734</v>
      </c>
      <c r="D26" s="297">
        <v>325</v>
      </c>
      <c r="E26" s="297">
        <v>639</v>
      </c>
      <c r="F26" s="297">
        <v>1770</v>
      </c>
      <c r="G26" s="297">
        <v>0</v>
      </c>
      <c r="H26" s="297">
        <v>0</v>
      </c>
      <c r="I26" s="302">
        <v>1114</v>
      </c>
      <c r="J26" s="678">
        <f t="shared" si="0"/>
        <v>2734</v>
      </c>
      <c r="K26" s="297">
        <f t="shared" si="1"/>
        <v>2734</v>
      </c>
      <c r="L26" s="297">
        <v>2832</v>
      </c>
      <c r="M26" s="297">
        <v>2832</v>
      </c>
      <c r="N26" s="297">
        <f t="shared" si="2"/>
        <v>2734</v>
      </c>
    </row>
    <row r="27" spans="1:14" ht="15">
      <c r="A27" s="84">
        <v>19</v>
      </c>
      <c r="B27" s="227" t="s">
        <v>691</v>
      </c>
      <c r="C27" s="297">
        <v>1413</v>
      </c>
      <c r="D27" s="297">
        <v>920</v>
      </c>
      <c r="E27" s="297">
        <v>239</v>
      </c>
      <c r="F27" s="297">
        <v>238</v>
      </c>
      <c r="G27" s="297">
        <v>16</v>
      </c>
      <c r="H27" s="297">
        <v>0</v>
      </c>
      <c r="I27" s="302">
        <v>1512</v>
      </c>
      <c r="J27" s="678">
        <f t="shared" si="0"/>
        <v>1413</v>
      </c>
      <c r="K27" s="297">
        <f t="shared" si="1"/>
        <v>1413</v>
      </c>
      <c r="L27" s="297">
        <v>1512</v>
      </c>
      <c r="M27" s="297">
        <v>1512</v>
      </c>
      <c r="N27" s="297">
        <f t="shared" si="2"/>
        <v>1413</v>
      </c>
    </row>
    <row r="28" spans="1:14" ht="15">
      <c r="A28" s="84">
        <v>20</v>
      </c>
      <c r="B28" s="227" t="s">
        <v>692</v>
      </c>
      <c r="C28" s="297">
        <v>2551</v>
      </c>
      <c r="D28" s="297">
        <v>43</v>
      </c>
      <c r="E28" s="297">
        <v>95</v>
      </c>
      <c r="F28" s="297">
        <v>991</v>
      </c>
      <c r="G28" s="297">
        <v>0</v>
      </c>
      <c r="H28" s="297">
        <v>1422</v>
      </c>
      <c r="I28" s="302">
        <v>2673</v>
      </c>
      <c r="J28" s="678">
        <f t="shared" si="0"/>
        <v>2551</v>
      </c>
      <c r="K28" s="297">
        <f t="shared" si="1"/>
        <v>2551</v>
      </c>
      <c r="L28" s="297">
        <v>2673</v>
      </c>
      <c r="M28" s="297">
        <v>2673</v>
      </c>
      <c r="N28" s="297">
        <f t="shared" si="2"/>
        <v>2551</v>
      </c>
    </row>
    <row r="29" spans="1:14" ht="15">
      <c r="A29" s="84">
        <v>21</v>
      </c>
      <c r="B29" s="227" t="s">
        <v>693</v>
      </c>
      <c r="C29" s="297">
        <v>1336</v>
      </c>
      <c r="D29" s="297">
        <v>49</v>
      </c>
      <c r="E29" s="297">
        <v>144</v>
      </c>
      <c r="F29" s="297">
        <v>1143</v>
      </c>
      <c r="G29" s="297">
        <v>0</v>
      </c>
      <c r="H29" s="297">
        <v>0</v>
      </c>
      <c r="I29" s="302">
        <v>1377</v>
      </c>
      <c r="J29" s="678">
        <f t="shared" si="0"/>
        <v>1336</v>
      </c>
      <c r="K29" s="297">
        <f t="shared" si="1"/>
        <v>1336</v>
      </c>
      <c r="L29" s="297">
        <v>141</v>
      </c>
      <c r="M29" s="297">
        <v>141</v>
      </c>
      <c r="N29" s="297">
        <f t="shared" si="2"/>
        <v>1336</v>
      </c>
    </row>
    <row r="30" spans="1:14" ht="15">
      <c r="A30" s="84">
        <v>22</v>
      </c>
      <c r="B30" s="227" t="s">
        <v>694</v>
      </c>
      <c r="C30" s="297">
        <v>4270</v>
      </c>
      <c r="D30" s="297">
        <v>922</v>
      </c>
      <c r="E30" s="297">
        <v>113</v>
      </c>
      <c r="F30" s="297">
        <v>3193</v>
      </c>
      <c r="G30" s="297">
        <v>42</v>
      </c>
      <c r="H30" s="297">
        <v>0</v>
      </c>
      <c r="I30" s="302">
        <v>4465</v>
      </c>
      <c r="J30" s="678">
        <f t="shared" si="0"/>
        <v>4270</v>
      </c>
      <c r="K30" s="297">
        <f t="shared" si="1"/>
        <v>4270</v>
      </c>
      <c r="L30" s="297">
        <v>2109</v>
      </c>
      <c r="M30" s="297">
        <v>169</v>
      </c>
      <c r="N30" s="297">
        <f t="shared" si="2"/>
        <v>4270</v>
      </c>
    </row>
    <row r="31" spans="1:14" ht="15">
      <c r="A31" s="84">
        <v>23</v>
      </c>
      <c r="B31" s="227" t="s">
        <v>695</v>
      </c>
      <c r="C31" s="297">
        <v>1928</v>
      </c>
      <c r="D31" s="297">
        <v>172</v>
      </c>
      <c r="E31" s="297">
        <v>33</v>
      </c>
      <c r="F31" s="297">
        <v>1723</v>
      </c>
      <c r="G31" s="852">
        <v>0</v>
      </c>
      <c r="H31" s="852">
        <v>0</v>
      </c>
      <c r="I31" s="302">
        <v>1949</v>
      </c>
      <c r="J31" s="678">
        <f t="shared" si="0"/>
        <v>1928</v>
      </c>
      <c r="K31" s="297">
        <f t="shared" si="1"/>
        <v>1928</v>
      </c>
      <c r="L31" s="297">
        <v>1934</v>
      </c>
      <c r="M31" s="297">
        <v>1934</v>
      </c>
      <c r="N31" s="297">
        <f t="shared" si="2"/>
        <v>1928</v>
      </c>
    </row>
    <row r="32" spans="1:14" ht="15">
      <c r="A32" s="84">
        <v>24</v>
      </c>
      <c r="B32" s="227" t="s">
        <v>696</v>
      </c>
      <c r="C32" s="256">
        <v>1152</v>
      </c>
      <c r="D32" s="256">
        <v>173</v>
      </c>
      <c r="E32" s="256">
        <v>91</v>
      </c>
      <c r="F32" s="256">
        <v>823</v>
      </c>
      <c r="G32" s="256">
        <v>12</v>
      </c>
      <c r="H32" s="256">
        <v>53</v>
      </c>
      <c r="I32" s="384">
        <v>738</v>
      </c>
      <c r="J32" s="678">
        <f t="shared" si="0"/>
        <v>1152</v>
      </c>
      <c r="K32" s="297">
        <f t="shared" si="1"/>
        <v>1152</v>
      </c>
      <c r="L32" s="256">
        <v>1206</v>
      </c>
      <c r="M32" s="256">
        <v>1206</v>
      </c>
      <c r="N32" s="297">
        <f t="shared" si="2"/>
        <v>1152</v>
      </c>
    </row>
    <row r="33" spans="1:15" ht="15">
      <c r="A33" s="84">
        <v>25</v>
      </c>
      <c r="B33" s="227" t="s">
        <v>697</v>
      </c>
      <c r="C33" s="256">
        <v>1006</v>
      </c>
      <c r="D33" s="256">
        <v>55</v>
      </c>
      <c r="E33" s="256">
        <v>229</v>
      </c>
      <c r="F33" s="256">
        <v>617</v>
      </c>
      <c r="G33" s="256">
        <v>0</v>
      </c>
      <c r="H33" s="256">
        <v>105</v>
      </c>
      <c r="I33" s="384">
        <v>1029</v>
      </c>
      <c r="J33" s="678">
        <f t="shared" si="0"/>
        <v>1006</v>
      </c>
      <c r="K33" s="297">
        <f t="shared" si="1"/>
        <v>1006</v>
      </c>
      <c r="L33" s="256">
        <v>1029</v>
      </c>
      <c r="M33" s="256">
        <v>1029</v>
      </c>
      <c r="N33" s="297">
        <f t="shared" si="2"/>
        <v>1006</v>
      </c>
    </row>
    <row r="34" spans="1:15" ht="15">
      <c r="A34" s="84">
        <v>26</v>
      </c>
      <c r="B34" s="227" t="s">
        <v>698</v>
      </c>
      <c r="C34" s="256">
        <v>2100</v>
      </c>
      <c r="D34" s="256">
        <v>525</v>
      </c>
      <c r="E34" s="256">
        <v>171</v>
      </c>
      <c r="F34" s="256">
        <v>457</v>
      </c>
      <c r="G34" s="256">
        <v>0</v>
      </c>
      <c r="H34" s="256">
        <v>947</v>
      </c>
      <c r="I34" s="384">
        <v>2110</v>
      </c>
      <c r="J34" s="678">
        <f t="shared" si="0"/>
        <v>2100</v>
      </c>
      <c r="K34" s="297">
        <f t="shared" si="1"/>
        <v>2100</v>
      </c>
      <c r="L34" s="256">
        <v>2142</v>
      </c>
      <c r="M34" s="256">
        <v>2142</v>
      </c>
      <c r="N34" s="297">
        <f t="shared" si="2"/>
        <v>2100</v>
      </c>
    </row>
    <row r="35" spans="1:15" ht="15">
      <c r="A35" s="84">
        <v>27</v>
      </c>
      <c r="B35" s="227" t="s">
        <v>699</v>
      </c>
      <c r="C35" s="256">
        <v>1896</v>
      </c>
      <c r="D35" s="256">
        <v>103</v>
      </c>
      <c r="E35" s="256">
        <v>0</v>
      </c>
      <c r="F35" s="256">
        <v>1793</v>
      </c>
      <c r="G35" s="256">
        <v>0</v>
      </c>
      <c r="H35" s="256">
        <v>0</v>
      </c>
      <c r="I35" s="384">
        <v>2011</v>
      </c>
      <c r="J35" s="678">
        <f t="shared" si="0"/>
        <v>1896</v>
      </c>
      <c r="K35" s="297">
        <f t="shared" si="1"/>
        <v>1896</v>
      </c>
      <c r="L35" s="256">
        <v>2011</v>
      </c>
      <c r="M35" s="256">
        <v>2011</v>
      </c>
      <c r="N35" s="297">
        <f t="shared" si="2"/>
        <v>1896</v>
      </c>
    </row>
    <row r="36" spans="1:15" ht="15">
      <c r="A36" s="84">
        <v>28</v>
      </c>
      <c r="B36" s="227" t="s">
        <v>700</v>
      </c>
      <c r="C36" s="256">
        <v>1356</v>
      </c>
      <c r="D36" s="256">
        <v>245</v>
      </c>
      <c r="E36" s="256">
        <v>384</v>
      </c>
      <c r="F36" s="256">
        <v>727</v>
      </c>
      <c r="G36" s="256">
        <v>0</v>
      </c>
      <c r="H36" s="256">
        <v>0</v>
      </c>
      <c r="I36" s="384">
        <v>1403</v>
      </c>
      <c r="J36" s="678">
        <f t="shared" si="0"/>
        <v>1356</v>
      </c>
      <c r="K36" s="297">
        <f t="shared" si="1"/>
        <v>1356</v>
      </c>
      <c r="L36" s="256">
        <v>1403</v>
      </c>
      <c r="M36" s="256">
        <v>1403</v>
      </c>
      <c r="N36" s="297">
        <f t="shared" si="2"/>
        <v>1356</v>
      </c>
      <c r="O36" s="13" t="s">
        <v>419</v>
      </c>
    </row>
    <row r="37" spans="1:15" ht="15">
      <c r="A37" s="84">
        <v>29</v>
      </c>
      <c r="B37" s="227" t="s">
        <v>701</v>
      </c>
      <c r="C37" s="256">
        <v>866</v>
      </c>
      <c r="D37" s="256">
        <v>18</v>
      </c>
      <c r="E37" s="256">
        <v>18</v>
      </c>
      <c r="F37" s="256">
        <v>830</v>
      </c>
      <c r="G37" s="256">
        <v>0</v>
      </c>
      <c r="H37" s="256">
        <v>0</v>
      </c>
      <c r="I37" s="384">
        <v>907</v>
      </c>
      <c r="J37" s="678">
        <f t="shared" si="0"/>
        <v>866</v>
      </c>
      <c r="K37" s="297">
        <f t="shared" si="1"/>
        <v>866</v>
      </c>
      <c r="L37" s="256">
        <v>907</v>
      </c>
      <c r="M37" s="256">
        <v>907</v>
      </c>
      <c r="N37" s="297">
        <f t="shared" si="2"/>
        <v>866</v>
      </c>
    </row>
    <row r="38" spans="1:15" ht="15">
      <c r="A38" s="84">
        <v>30</v>
      </c>
      <c r="B38" s="227" t="s">
        <v>702</v>
      </c>
      <c r="C38" s="7">
        <v>2507</v>
      </c>
      <c r="D38" s="7">
        <v>450</v>
      </c>
      <c r="E38" s="7">
        <v>169</v>
      </c>
      <c r="F38" s="7">
        <v>1594</v>
      </c>
      <c r="G38" s="7">
        <v>113</v>
      </c>
      <c r="H38" s="7">
        <v>181</v>
      </c>
      <c r="I38" s="229">
        <v>2589</v>
      </c>
      <c r="J38" s="678">
        <f t="shared" si="0"/>
        <v>2507</v>
      </c>
      <c r="K38" s="297">
        <f t="shared" si="1"/>
        <v>2507</v>
      </c>
      <c r="L38" s="297">
        <v>2589</v>
      </c>
      <c r="M38" s="297">
        <v>2589</v>
      </c>
      <c r="N38" s="297">
        <f t="shared" si="2"/>
        <v>2507</v>
      </c>
    </row>
    <row r="39" spans="1:15">
      <c r="A39" s="417"/>
      <c r="B39" s="394" t="s">
        <v>703</v>
      </c>
      <c r="C39" s="355">
        <f t="shared" ref="C39:N39" si="3">SUM(C9:C38)</f>
        <v>55525</v>
      </c>
      <c r="D39" s="355">
        <f t="shared" si="3"/>
        <v>10219</v>
      </c>
      <c r="E39" s="355">
        <f t="shared" si="3"/>
        <v>8598</v>
      </c>
      <c r="F39" s="355">
        <f t="shared" si="3"/>
        <v>30902</v>
      </c>
      <c r="G39" s="355">
        <f t="shared" si="3"/>
        <v>1996</v>
      </c>
      <c r="H39" s="355">
        <f t="shared" si="3"/>
        <v>3810</v>
      </c>
      <c r="I39" s="355">
        <f t="shared" si="3"/>
        <v>45761</v>
      </c>
      <c r="J39" s="355">
        <f t="shared" si="3"/>
        <v>55525</v>
      </c>
      <c r="K39" s="355">
        <f t="shared" si="3"/>
        <v>55525</v>
      </c>
      <c r="L39" s="355">
        <f t="shared" si="3"/>
        <v>52089</v>
      </c>
      <c r="M39" s="355">
        <f t="shared" si="3"/>
        <v>49600</v>
      </c>
      <c r="N39" s="355">
        <f t="shared" si="3"/>
        <v>55525</v>
      </c>
    </row>
    <row r="42" spans="1:15" ht="12.75" customHeight="1">
      <c r="A42" s="148"/>
      <c r="B42" s="148"/>
      <c r="C42" s="148"/>
      <c r="D42" s="148"/>
      <c r="H42" s="1116" t="s">
        <v>12</v>
      </c>
      <c r="I42" s="1116"/>
      <c r="J42" s="1116"/>
      <c r="K42" s="1116"/>
      <c r="L42" s="1116"/>
    </row>
    <row r="43" spans="1:15" ht="12.75" customHeight="1">
      <c r="A43" s="148"/>
      <c r="B43" s="148"/>
      <c r="C43" s="148"/>
      <c r="D43" s="148"/>
      <c r="H43" s="1116" t="s">
        <v>13</v>
      </c>
      <c r="I43" s="1116"/>
      <c r="J43" s="1116"/>
      <c r="K43" s="1116"/>
      <c r="L43" s="1116"/>
    </row>
    <row r="44" spans="1:15" ht="12.75" customHeight="1">
      <c r="A44" s="148"/>
      <c r="B44" s="148"/>
      <c r="C44" s="148"/>
      <c r="D44" s="148"/>
      <c r="K44" s="149" t="s">
        <v>85</v>
      </c>
    </row>
    <row r="45" spans="1:15">
      <c r="A45" s="148" t="s">
        <v>11</v>
      </c>
      <c r="C45" s="148"/>
      <c r="D45" s="148"/>
      <c r="K45" s="150" t="s">
        <v>82</v>
      </c>
    </row>
  </sheetData>
  <mergeCells count="12">
    <mergeCell ref="H42:L42"/>
    <mergeCell ref="H43:L43"/>
    <mergeCell ref="D6:H6"/>
    <mergeCell ref="C6:C7"/>
    <mergeCell ref="A1:K1"/>
    <mergeCell ref="A6:A7"/>
    <mergeCell ref="B6:B7"/>
    <mergeCell ref="K6:N6"/>
    <mergeCell ref="I6:I7"/>
    <mergeCell ref="J6:J7"/>
    <mergeCell ref="A4:N4"/>
    <mergeCell ref="A2:N2"/>
  </mergeCells>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41.xml><?xml version="1.0" encoding="utf-8"?>
<worksheet xmlns="http://schemas.openxmlformats.org/spreadsheetml/2006/main" xmlns:r="http://schemas.openxmlformats.org/officeDocument/2006/relationships">
  <sheetPr>
    <tabColor rgb="FF00B050"/>
    <pageSetUpPr fitToPage="1"/>
  </sheetPr>
  <dimension ref="A1:I45"/>
  <sheetViews>
    <sheetView topLeftCell="A34" zoomScaleSheetLayoutView="120" workbookViewId="0">
      <selection activeCell="G7" sqref="G7"/>
    </sheetView>
  </sheetViews>
  <sheetFormatPr defaultRowHeight="12.75"/>
  <cols>
    <col min="1" max="1" width="8.28515625" customWidth="1"/>
    <col min="2" max="2" width="23.5703125" customWidth="1"/>
    <col min="3" max="3" width="16.7109375" customWidth="1"/>
    <col min="4" max="4" width="12.5703125" customWidth="1"/>
    <col min="5" max="5" width="13" customWidth="1"/>
    <col min="6" max="6" width="14.7109375" customWidth="1"/>
    <col min="7" max="7" width="13.5703125" customWidth="1"/>
    <col min="8" max="8" width="15.5703125" customWidth="1"/>
  </cols>
  <sheetData>
    <row r="1" spans="1:8" ht="18">
      <c r="A1" s="1118" t="s">
        <v>0</v>
      </c>
      <c r="B1" s="1118"/>
      <c r="C1" s="1118"/>
      <c r="D1" s="1118"/>
      <c r="E1" s="1118"/>
      <c r="F1" s="1118"/>
      <c r="G1" s="1118"/>
      <c r="H1" s="176" t="s">
        <v>545</v>
      </c>
    </row>
    <row r="2" spans="1:8" ht="21">
      <c r="A2" s="1119" t="s">
        <v>899</v>
      </c>
      <c r="B2" s="1119"/>
      <c r="C2" s="1119"/>
      <c r="D2" s="1119"/>
      <c r="E2" s="1119"/>
      <c r="F2" s="1119"/>
      <c r="G2" s="1119"/>
    </row>
    <row r="3" spans="1:8" ht="15">
      <c r="A3" s="145"/>
      <c r="B3" s="145"/>
      <c r="C3" s="145"/>
      <c r="D3" s="145"/>
      <c r="E3" s="145"/>
      <c r="F3" s="145"/>
      <c r="G3" s="145"/>
    </row>
    <row r="4" spans="1:8" ht="18">
      <c r="A4" s="1211" t="s">
        <v>544</v>
      </c>
      <c r="B4" s="1211"/>
      <c r="C4" s="1211"/>
      <c r="D4" s="1211"/>
      <c r="E4" s="1211"/>
      <c r="F4" s="1211"/>
      <c r="G4" s="1211"/>
    </row>
    <row r="5" spans="1:8" ht="15">
      <c r="A5" s="146" t="s">
        <v>721</v>
      </c>
      <c r="B5" s="146"/>
      <c r="C5" s="146"/>
      <c r="D5" s="146"/>
      <c r="E5" s="146"/>
      <c r="F5" s="146"/>
      <c r="G5" s="146" t="s">
        <v>913</v>
      </c>
    </row>
    <row r="6" spans="1:8" ht="21.75" customHeight="1">
      <c r="A6" s="1209" t="s">
        <v>2</v>
      </c>
      <c r="B6" s="1209" t="s">
        <v>524</v>
      </c>
      <c r="C6" s="985" t="s">
        <v>38</v>
      </c>
      <c r="D6" s="985" t="s">
        <v>529</v>
      </c>
      <c r="E6" s="985"/>
      <c r="F6" s="1031" t="s">
        <v>530</v>
      </c>
      <c r="G6" s="1031"/>
      <c r="H6" s="1209" t="s">
        <v>237</v>
      </c>
    </row>
    <row r="7" spans="1:8" ht="25.5" customHeight="1">
      <c r="A7" s="1210"/>
      <c r="B7" s="1210"/>
      <c r="C7" s="985"/>
      <c r="D7" s="338" t="s">
        <v>525</v>
      </c>
      <c r="E7" s="338" t="s">
        <v>526</v>
      </c>
      <c r="F7" s="339" t="s">
        <v>527</v>
      </c>
      <c r="G7" s="338" t="s">
        <v>528</v>
      </c>
      <c r="H7" s="1210"/>
    </row>
    <row r="8" spans="1:8" ht="15">
      <c r="A8" s="354" t="s">
        <v>273</v>
      </c>
      <c r="B8" s="354" t="s">
        <v>274</v>
      </c>
      <c r="C8" s="354" t="s">
        <v>275</v>
      </c>
      <c r="D8" s="354" t="s">
        <v>276</v>
      </c>
      <c r="E8" s="354" t="s">
        <v>277</v>
      </c>
      <c r="F8" s="354" t="s">
        <v>278</v>
      </c>
      <c r="G8" s="354" t="s">
        <v>279</v>
      </c>
      <c r="H8" s="354">
        <v>8</v>
      </c>
    </row>
    <row r="9" spans="1:8" ht="15">
      <c r="A9" s="212">
        <v>1</v>
      </c>
      <c r="B9" s="464"/>
      <c r="C9" s="225" t="s">
        <v>673</v>
      </c>
      <c r="D9" s="685">
        <v>0</v>
      </c>
      <c r="E9" s="685">
        <v>0</v>
      </c>
      <c r="F9" s="685">
        <v>0</v>
      </c>
      <c r="G9" s="685">
        <v>0</v>
      </c>
      <c r="H9" s="297">
        <v>0</v>
      </c>
    </row>
    <row r="10" spans="1:8" ht="15">
      <c r="A10" s="212">
        <v>2</v>
      </c>
      <c r="B10" s="464"/>
      <c r="C10" s="225" t="s">
        <v>674</v>
      </c>
      <c r="D10" s="685">
        <v>0</v>
      </c>
      <c r="E10" s="685">
        <v>0</v>
      </c>
      <c r="F10" s="685">
        <v>0</v>
      </c>
      <c r="G10" s="685">
        <v>0</v>
      </c>
      <c r="H10" s="297">
        <v>0</v>
      </c>
    </row>
    <row r="11" spans="1:8" ht="15">
      <c r="A11" s="212">
        <v>3</v>
      </c>
      <c r="B11" s="464"/>
      <c r="C11" s="225" t="s">
        <v>675</v>
      </c>
      <c r="D11" s="685">
        <v>0</v>
      </c>
      <c r="E11" s="685">
        <v>0</v>
      </c>
      <c r="F11" s="685">
        <v>0</v>
      </c>
      <c r="G11" s="685">
        <v>0</v>
      </c>
      <c r="H11" s="297">
        <v>0</v>
      </c>
    </row>
    <row r="12" spans="1:8" ht="15">
      <c r="A12" s="212">
        <v>4</v>
      </c>
      <c r="B12" s="464"/>
      <c r="C12" s="225" t="s">
        <v>676</v>
      </c>
      <c r="D12" s="685">
        <v>0</v>
      </c>
      <c r="E12" s="685">
        <v>0</v>
      </c>
      <c r="F12" s="685">
        <v>0</v>
      </c>
      <c r="G12" s="685">
        <v>0</v>
      </c>
      <c r="H12" s="297">
        <v>0</v>
      </c>
    </row>
    <row r="13" spans="1:8" ht="15">
      <c r="A13" s="212">
        <v>5</v>
      </c>
      <c r="B13" s="464"/>
      <c r="C13" s="225" t="s">
        <v>677</v>
      </c>
      <c r="D13" s="685">
        <v>0</v>
      </c>
      <c r="E13" s="685">
        <v>0</v>
      </c>
      <c r="F13" s="685">
        <v>0</v>
      </c>
      <c r="G13" s="685">
        <v>0</v>
      </c>
      <c r="H13" s="297">
        <v>0</v>
      </c>
    </row>
    <row r="14" spans="1:8" ht="15">
      <c r="A14" s="212">
        <v>6</v>
      </c>
      <c r="B14" s="464"/>
      <c r="C14" s="225" t="s">
        <v>678</v>
      </c>
      <c r="D14" s="685">
        <v>0</v>
      </c>
      <c r="E14" s="685">
        <v>0</v>
      </c>
      <c r="F14" s="685">
        <v>0</v>
      </c>
      <c r="G14" s="685">
        <v>0</v>
      </c>
      <c r="H14" s="297">
        <v>0</v>
      </c>
    </row>
    <row r="15" spans="1:8" ht="15">
      <c r="A15" s="212">
        <v>7</v>
      </c>
      <c r="B15" s="464"/>
      <c r="C15" s="225" t="s">
        <v>679</v>
      </c>
      <c r="D15" s="685">
        <v>0</v>
      </c>
      <c r="E15" s="685">
        <v>0</v>
      </c>
      <c r="F15" s="685">
        <v>0</v>
      </c>
      <c r="G15" s="685">
        <v>0</v>
      </c>
      <c r="H15" s="297">
        <v>0</v>
      </c>
    </row>
    <row r="16" spans="1:8" ht="15">
      <c r="A16" s="212">
        <v>8</v>
      </c>
      <c r="B16" s="464"/>
      <c r="C16" s="225" t="s">
        <v>680</v>
      </c>
      <c r="D16" s="685">
        <v>0</v>
      </c>
      <c r="E16" s="685">
        <v>0</v>
      </c>
      <c r="F16" s="685">
        <v>0</v>
      </c>
      <c r="G16" s="685">
        <v>0</v>
      </c>
      <c r="H16" s="297">
        <v>0</v>
      </c>
    </row>
    <row r="17" spans="1:8" ht="15">
      <c r="A17" s="212">
        <v>9</v>
      </c>
      <c r="B17" s="464"/>
      <c r="C17" s="225" t="s">
        <v>681</v>
      </c>
      <c r="D17" s="685">
        <v>0</v>
      </c>
      <c r="E17" s="685">
        <v>0</v>
      </c>
      <c r="F17" s="685">
        <v>0</v>
      </c>
      <c r="G17" s="685">
        <v>0</v>
      </c>
      <c r="H17" s="297">
        <v>0</v>
      </c>
    </row>
    <row r="18" spans="1:8" ht="15">
      <c r="A18" s="212">
        <v>10</v>
      </c>
      <c r="B18" s="464"/>
      <c r="C18" s="225" t="s">
        <v>682</v>
      </c>
      <c r="D18" s="685">
        <v>0</v>
      </c>
      <c r="E18" s="685">
        <v>0</v>
      </c>
      <c r="F18" s="685">
        <v>0</v>
      </c>
      <c r="G18" s="685">
        <v>0</v>
      </c>
      <c r="H18" s="297">
        <v>0</v>
      </c>
    </row>
    <row r="19" spans="1:8" ht="15">
      <c r="A19" s="212">
        <v>11</v>
      </c>
      <c r="B19" s="464"/>
      <c r="C19" s="225" t="s">
        <v>683</v>
      </c>
      <c r="D19" s="685">
        <v>0</v>
      </c>
      <c r="E19" s="685">
        <v>0</v>
      </c>
      <c r="F19" s="685">
        <v>0</v>
      </c>
      <c r="G19" s="685">
        <v>0</v>
      </c>
      <c r="H19" s="297">
        <v>0</v>
      </c>
    </row>
    <row r="20" spans="1:8" ht="15">
      <c r="A20" s="212">
        <v>12</v>
      </c>
      <c r="B20" s="464"/>
      <c r="C20" s="225" t="s">
        <v>684</v>
      </c>
      <c r="D20" s="685">
        <v>0</v>
      </c>
      <c r="E20" s="685">
        <v>0</v>
      </c>
      <c r="F20" s="685">
        <v>0</v>
      </c>
      <c r="G20" s="685">
        <v>0</v>
      </c>
      <c r="H20" s="297">
        <v>0</v>
      </c>
    </row>
    <row r="21" spans="1:8" ht="15">
      <c r="A21" s="212">
        <v>13</v>
      </c>
      <c r="B21" s="464"/>
      <c r="C21" s="225" t="s">
        <v>685</v>
      </c>
      <c r="D21" s="685">
        <v>0</v>
      </c>
      <c r="E21" s="685">
        <v>0</v>
      </c>
      <c r="F21" s="685">
        <v>0</v>
      </c>
      <c r="G21" s="685">
        <v>0</v>
      </c>
      <c r="H21" s="297">
        <v>0</v>
      </c>
    </row>
    <row r="22" spans="1:8" ht="15">
      <c r="A22" s="212">
        <v>14</v>
      </c>
      <c r="B22" s="464"/>
      <c r="C22" s="225" t="s">
        <v>686</v>
      </c>
      <c r="D22" s="685">
        <v>0</v>
      </c>
      <c r="E22" s="685">
        <v>0</v>
      </c>
      <c r="F22" s="685">
        <v>0</v>
      </c>
      <c r="G22" s="685">
        <v>0</v>
      </c>
      <c r="H22" s="297">
        <v>0</v>
      </c>
    </row>
    <row r="23" spans="1:8" ht="15">
      <c r="A23" s="212">
        <v>15</v>
      </c>
      <c r="B23" s="464"/>
      <c r="C23" s="225" t="s">
        <v>687</v>
      </c>
      <c r="D23" s="685">
        <v>0</v>
      </c>
      <c r="E23" s="685">
        <v>0</v>
      </c>
      <c r="F23" s="685">
        <v>0</v>
      </c>
      <c r="G23" s="685">
        <v>0</v>
      </c>
      <c r="H23" s="297">
        <v>0</v>
      </c>
    </row>
    <row r="24" spans="1:8" ht="15">
      <c r="A24" s="212">
        <v>16</v>
      </c>
      <c r="B24" s="464"/>
      <c r="C24" s="227" t="s">
        <v>688</v>
      </c>
      <c r="D24" s="685">
        <v>0</v>
      </c>
      <c r="E24" s="685">
        <v>0</v>
      </c>
      <c r="F24" s="685">
        <v>0</v>
      </c>
      <c r="G24" s="685">
        <v>0</v>
      </c>
      <c r="H24" s="297">
        <v>0</v>
      </c>
    </row>
    <row r="25" spans="1:8" ht="15">
      <c r="A25" s="212">
        <v>17</v>
      </c>
      <c r="B25" s="464"/>
      <c r="C25" s="227" t="s">
        <v>689</v>
      </c>
      <c r="D25" s="685">
        <v>0</v>
      </c>
      <c r="E25" s="685">
        <v>0</v>
      </c>
      <c r="F25" s="685">
        <v>0</v>
      </c>
      <c r="G25" s="685">
        <v>0</v>
      </c>
      <c r="H25" s="297">
        <v>0</v>
      </c>
    </row>
    <row r="26" spans="1:8" ht="15">
      <c r="A26" s="212">
        <v>18</v>
      </c>
      <c r="B26" s="464"/>
      <c r="C26" s="227" t="s">
        <v>690</v>
      </c>
      <c r="D26" s="685">
        <v>0</v>
      </c>
      <c r="E26" s="685">
        <v>0</v>
      </c>
      <c r="F26" s="685">
        <v>0</v>
      </c>
      <c r="G26" s="685">
        <v>0</v>
      </c>
      <c r="H26" s="297">
        <v>0</v>
      </c>
    </row>
    <row r="27" spans="1:8" ht="15">
      <c r="A27" s="212">
        <v>19</v>
      </c>
      <c r="B27" s="464"/>
      <c r="C27" s="227" t="s">
        <v>691</v>
      </c>
      <c r="D27" s="685">
        <v>0</v>
      </c>
      <c r="E27" s="685">
        <v>0</v>
      </c>
      <c r="F27" s="685">
        <v>0</v>
      </c>
      <c r="G27" s="685">
        <v>0</v>
      </c>
      <c r="H27" s="297">
        <v>0</v>
      </c>
    </row>
    <row r="28" spans="1:8" ht="15">
      <c r="A28" s="212">
        <v>20</v>
      </c>
      <c r="B28" s="464"/>
      <c r="C28" s="227" t="s">
        <v>692</v>
      </c>
      <c r="D28" s="685">
        <v>0</v>
      </c>
      <c r="E28" s="685">
        <v>0</v>
      </c>
      <c r="F28" s="685">
        <v>0</v>
      </c>
      <c r="G28" s="685">
        <v>0</v>
      </c>
      <c r="H28" s="297">
        <v>0</v>
      </c>
    </row>
    <row r="29" spans="1:8" ht="15">
      <c r="A29" s="212">
        <v>21</v>
      </c>
      <c r="B29" s="464"/>
      <c r="C29" s="227" t="s">
        <v>693</v>
      </c>
      <c r="D29" s="685">
        <v>0</v>
      </c>
      <c r="E29" s="685">
        <v>0</v>
      </c>
      <c r="F29" s="685">
        <v>0</v>
      </c>
      <c r="G29" s="685">
        <v>0</v>
      </c>
      <c r="H29" s="297">
        <v>0</v>
      </c>
    </row>
    <row r="30" spans="1:8" ht="15">
      <c r="A30" s="212">
        <v>22</v>
      </c>
      <c r="B30" s="464"/>
      <c r="C30" s="227" t="s">
        <v>694</v>
      </c>
      <c r="D30" s="685">
        <v>0</v>
      </c>
      <c r="E30" s="685">
        <v>0</v>
      </c>
      <c r="F30" s="685">
        <v>0</v>
      </c>
      <c r="G30" s="685">
        <v>0</v>
      </c>
      <c r="H30" s="297">
        <v>0</v>
      </c>
    </row>
    <row r="31" spans="1:8" ht="15">
      <c r="A31" s="212">
        <v>23</v>
      </c>
      <c r="B31" s="464"/>
      <c r="C31" s="227" t="s">
        <v>695</v>
      </c>
      <c r="D31" s="685">
        <v>0</v>
      </c>
      <c r="E31" s="685">
        <v>0</v>
      </c>
      <c r="F31" s="685">
        <v>0</v>
      </c>
      <c r="G31" s="685">
        <v>0</v>
      </c>
      <c r="H31" s="297">
        <v>0</v>
      </c>
    </row>
    <row r="32" spans="1:8" ht="15">
      <c r="A32" s="212">
        <v>24</v>
      </c>
      <c r="B32" s="464"/>
      <c r="C32" s="227" t="s">
        <v>696</v>
      </c>
      <c r="D32" s="685">
        <v>0</v>
      </c>
      <c r="E32" s="685">
        <v>0</v>
      </c>
      <c r="F32" s="685">
        <v>0</v>
      </c>
      <c r="G32" s="685">
        <v>0</v>
      </c>
      <c r="H32" s="297">
        <v>0</v>
      </c>
    </row>
    <row r="33" spans="1:9" ht="15">
      <c r="A33" s="212">
        <v>25</v>
      </c>
      <c r="B33" s="464"/>
      <c r="C33" s="227" t="s">
        <v>697</v>
      </c>
      <c r="D33" s="685">
        <v>0</v>
      </c>
      <c r="E33" s="685">
        <v>0</v>
      </c>
      <c r="F33" s="685">
        <v>0</v>
      </c>
      <c r="G33" s="685">
        <v>0</v>
      </c>
      <c r="H33" s="297">
        <v>0</v>
      </c>
    </row>
    <row r="34" spans="1:9" ht="15">
      <c r="A34" s="212">
        <v>26</v>
      </c>
      <c r="B34" s="464"/>
      <c r="C34" s="227" t="s">
        <v>698</v>
      </c>
      <c r="D34" s="685">
        <v>0</v>
      </c>
      <c r="E34" s="685">
        <v>0</v>
      </c>
      <c r="F34" s="685">
        <v>0</v>
      </c>
      <c r="G34" s="685">
        <v>0</v>
      </c>
      <c r="H34" s="297">
        <v>0</v>
      </c>
    </row>
    <row r="35" spans="1:9" ht="15">
      <c r="A35" s="212">
        <v>27</v>
      </c>
      <c r="B35" s="464"/>
      <c r="C35" s="227" t="s">
        <v>699</v>
      </c>
      <c r="D35" s="685">
        <v>0</v>
      </c>
      <c r="E35" s="685">
        <v>0</v>
      </c>
      <c r="F35" s="685">
        <v>0</v>
      </c>
      <c r="G35" s="685">
        <v>0</v>
      </c>
      <c r="H35" s="297">
        <v>0</v>
      </c>
    </row>
    <row r="36" spans="1:9" ht="15">
      <c r="A36" s="212">
        <v>28</v>
      </c>
      <c r="B36" s="464"/>
      <c r="C36" s="227" t="s">
        <v>700</v>
      </c>
      <c r="D36" s="685">
        <v>0</v>
      </c>
      <c r="E36" s="685">
        <v>0</v>
      </c>
      <c r="F36" s="685">
        <v>0</v>
      </c>
      <c r="G36" s="685">
        <v>0</v>
      </c>
      <c r="H36" s="297">
        <v>0</v>
      </c>
      <c r="I36" s="13" t="s">
        <v>419</v>
      </c>
    </row>
    <row r="37" spans="1:9" ht="15">
      <c r="A37" s="212">
        <v>29</v>
      </c>
      <c r="B37" s="464"/>
      <c r="C37" s="227" t="s">
        <v>701</v>
      </c>
      <c r="D37" s="685">
        <v>0</v>
      </c>
      <c r="E37" s="685">
        <v>0</v>
      </c>
      <c r="F37" s="685">
        <v>0</v>
      </c>
      <c r="G37" s="685">
        <v>0</v>
      </c>
      <c r="H37" s="297">
        <v>0</v>
      </c>
    </row>
    <row r="38" spans="1:9" ht="15">
      <c r="A38" s="212">
        <v>30</v>
      </c>
      <c r="B38" s="464"/>
      <c r="C38" s="227" t="s">
        <v>702</v>
      </c>
      <c r="D38" s="685">
        <v>0</v>
      </c>
      <c r="E38" s="685">
        <v>0</v>
      </c>
      <c r="F38" s="685">
        <v>0</v>
      </c>
      <c r="G38" s="685">
        <v>0</v>
      </c>
      <c r="H38" s="297">
        <v>0</v>
      </c>
    </row>
    <row r="39" spans="1:9">
      <c r="A39" s="360"/>
      <c r="B39" s="355"/>
      <c r="C39" s="355" t="s">
        <v>703</v>
      </c>
      <c r="D39" s="686">
        <f>SUM(D9:D38)</f>
        <v>0</v>
      </c>
      <c r="E39" s="686">
        <f>SUM(E9:E38)</f>
        <v>0</v>
      </c>
      <c r="F39" s="686">
        <f>SUM(F9:F38)</f>
        <v>0</v>
      </c>
      <c r="G39" s="686">
        <f>SUM(G9:G38)</f>
        <v>0</v>
      </c>
      <c r="H39" s="686">
        <v>0</v>
      </c>
    </row>
    <row r="40" spans="1:9" ht="32.25" customHeight="1">
      <c r="A40" s="1241" t="s">
        <v>1037</v>
      </c>
      <c r="B40" s="1241"/>
      <c r="C40" s="1241"/>
      <c r="D40" s="1241"/>
      <c r="E40" s="1241"/>
      <c r="F40" s="1241"/>
      <c r="G40" s="1241"/>
      <c r="H40" s="1241"/>
    </row>
    <row r="42" spans="1:9" ht="12.75" customHeight="1">
      <c r="A42" s="148"/>
      <c r="B42" s="148"/>
      <c r="C42" s="148"/>
      <c r="D42" s="148"/>
      <c r="F42" s="1116" t="s">
        <v>12</v>
      </c>
      <c r="G42" s="1116"/>
      <c r="H42" s="1116"/>
    </row>
    <row r="43" spans="1:9" ht="12.75" customHeight="1">
      <c r="A43" s="148"/>
      <c r="B43" s="148"/>
      <c r="C43" s="148"/>
      <c r="D43" s="148"/>
      <c r="F43" s="1116" t="s">
        <v>13</v>
      </c>
      <c r="G43" s="1116"/>
      <c r="H43" s="1116"/>
    </row>
    <row r="44" spans="1:9" ht="12.75" customHeight="1">
      <c r="A44" s="148"/>
      <c r="B44" s="148"/>
      <c r="C44" s="148"/>
      <c r="D44" s="148"/>
      <c r="G44" s="149" t="s">
        <v>85</v>
      </c>
    </row>
    <row r="45" spans="1:9">
      <c r="A45" s="148" t="s">
        <v>11</v>
      </c>
      <c r="C45" s="148"/>
      <c r="D45" s="148"/>
      <c r="G45" s="150" t="s">
        <v>82</v>
      </c>
    </row>
  </sheetData>
  <mergeCells count="12">
    <mergeCell ref="F43:H43"/>
    <mergeCell ref="A1:G1"/>
    <mergeCell ref="A2:G2"/>
    <mergeCell ref="A4:G4"/>
    <mergeCell ref="A6:A7"/>
    <mergeCell ref="B6:B7"/>
    <mergeCell ref="C6:C7"/>
    <mergeCell ref="F6:G6"/>
    <mergeCell ref="D6:E6"/>
    <mergeCell ref="H6:H7"/>
    <mergeCell ref="F42:H42"/>
    <mergeCell ref="A40:H40"/>
  </mergeCells>
  <printOptions horizontalCentered="1"/>
  <pageMargins left="0.70866141732283472" right="0.70866141732283472" top="0.23622047244094491" bottom="0" header="0.31496062992125984" footer="0.31496062992125984"/>
  <pageSetup paperSize="9" scale="82" orientation="landscape" r:id="rId1"/>
  <drawing r:id="rId2"/>
</worksheet>
</file>

<file path=xl/worksheets/sheet42.xml><?xml version="1.0" encoding="utf-8"?>
<worksheet xmlns="http://schemas.openxmlformats.org/spreadsheetml/2006/main" xmlns:r="http://schemas.openxmlformats.org/officeDocument/2006/relationships">
  <sheetPr>
    <tabColor rgb="FF00B050"/>
    <pageSetUpPr fitToPage="1"/>
  </sheetPr>
  <dimension ref="A1:N48"/>
  <sheetViews>
    <sheetView topLeftCell="A19" zoomScale="90" zoomScaleNormal="90" zoomScaleSheetLayoutView="84" workbookViewId="0">
      <selection activeCell="G7" sqref="G7"/>
    </sheetView>
  </sheetViews>
  <sheetFormatPr defaultRowHeight="12.75"/>
  <cols>
    <col min="1" max="1" width="6.42578125" customWidth="1"/>
    <col min="2" max="2" width="17.7109375" customWidth="1"/>
    <col min="3" max="3" width="15.28515625" customWidth="1"/>
    <col min="4" max="5" width="15.42578125" customWidth="1"/>
    <col min="6" max="9" width="15.7109375" customWidth="1"/>
    <col min="10" max="10" width="15.42578125" customWidth="1"/>
    <col min="11" max="11" width="20" customWidth="1"/>
    <col min="12" max="12" width="14.28515625" customWidth="1"/>
  </cols>
  <sheetData>
    <row r="1" spans="1:12" ht="18">
      <c r="A1" s="1118" t="s">
        <v>0</v>
      </c>
      <c r="B1" s="1118"/>
      <c r="C1" s="1118"/>
      <c r="D1" s="1118"/>
      <c r="E1" s="1118"/>
      <c r="F1" s="1118"/>
      <c r="G1" s="1118"/>
      <c r="H1" s="1118"/>
      <c r="I1" s="1118"/>
      <c r="J1" s="1118"/>
      <c r="K1" s="1118"/>
      <c r="L1" s="176" t="s">
        <v>547</v>
      </c>
    </row>
    <row r="2" spans="1:12" ht="21">
      <c r="A2" s="1119" t="s">
        <v>899</v>
      </c>
      <c r="B2" s="1119"/>
      <c r="C2" s="1119"/>
      <c r="D2" s="1119"/>
      <c r="E2" s="1119"/>
      <c r="F2" s="1119"/>
      <c r="G2" s="1119"/>
      <c r="H2" s="1119"/>
      <c r="I2" s="1119"/>
      <c r="J2" s="1119"/>
      <c r="K2" s="1119"/>
    </row>
    <row r="3" spans="1:12" ht="4.5" customHeight="1">
      <c r="A3" s="145"/>
      <c r="B3" s="145"/>
      <c r="C3" s="145"/>
      <c r="D3" s="145"/>
      <c r="E3" s="145"/>
      <c r="F3" s="145"/>
      <c r="G3" s="145"/>
      <c r="H3" s="145"/>
      <c r="I3" s="145"/>
      <c r="J3" s="145"/>
      <c r="K3" s="145"/>
    </row>
    <row r="4" spans="1:12" ht="18">
      <c r="A4" s="1211" t="s">
        <v>546</v>
      </c>
      <c r="B4" s="1211"/>
      <c r="C4" s="1211"/>
      <c r="D4" s="1211"/>
      <c r="E4" s="1211"/>
      <c r="F4" s="1211"/>
      <c r="G4" s="1211"/>
      <c r="H4" s="1211"/>
      <c r="I4" s="1211"/>
      <c r="J4" s="1211"/>
      <c r="K4" s="1211"/>
    </row>
    <row r="5" spans="1:12" ht="15">
      <c r="A5" s="146" t="s">
        <v>721</v>
      </c>
      <c r="B5" s="146"/>
      <c r="C5" s="146"/>
      <c r="D5" s="146"/>
      <c r="E5" s="146"/>
      <c r="F5" s="146"/>
      <c r="G5" s="146"/>
      <c r="H5" s="146"/>
      <c r="I5" s="146"/>
      <c r="J5" s="146" t="s">
        <v>913</v>
      </c>
      <c r="K5" s="146"/>
    </row>
    <row r="6" spans="1:12" ht="21.75" customHeight="1">
      <c r="A6" s="1209" t="s">
        <v>2</v>
      </c>
      <c r="B6" s="1209" t="s">
        <v>38</v>
      </c>
      <c r="C6" s="989" t="s">
        <v>488</v>
      </c>
      <c r="D6" s="1031"/>
      <c r="E6" s="990"/>
      <c r="F6" s="989" t="s">
        <v>494</v>
      </c>
      <c r="G6" s="1031"/>
      <c r="H6" s="1031"/>
      <c r="I6" s="990"/>
      <c r="J6" s="985" t="s">
        <v>496</v>
      </c>
      <c r="K6" s="985"/>
      <c r="L6" s="985"/>
    </row>
    <row r="7" spans="1:12" ht="29.25" customHeight="1">
      <c r="A7" s="1210"/>
      <c r="B7" s="1210"/>
      <c r="C7" s="428" t="s">
        <v>228</v>
      </c>
      <c r="D7" s="428" t="s">
        <v>490</v>
      </c>
      <c r="E7" s="428" t="s">
        <v>495</v>
      </c>
      <c r="F7" s="428" t="s">
        <v>228</v>
      </c>
      <c r="G7" s="428" t="s">
        <v>489</v>
      </c>
      <c r="H7" s="428" t="s">
        <v>491</v>
      </c>
      <c r="I7" s="428" t="s">
        <v>495</v>
      </c>
      <c r="J7" s="338" t="s">
        <v>492</v>
      </c>
      <c r="K7" s="338" t="s">
        <v>493</v>
      </c>
      <c r="L7" s="428" t="s">
        <v>495</v>
      </c>
    </row>
    <row r="8" spans="1:12" ht="15">
      <c r="A8" s="354" t="s">
        <v>273</v>
      </c>
      <c r="B8" s="354" t="s">
        <v>274</v>
      </c>
      <c r="C8" s="354" t="s">
        <v>275</v>
      </c>
      <c r="D8" s="354" t="s">
        <v>276</v>
      </c>
      <c r="E8" s="354" t="s">
        <v>277</v>
      </c>
      <c r="F8" s="354" t="s">
        <v>278</v>
      </c>
      <c r="G8" s="354" t="s">
        <v>279</v>
      </c>
      <c r="H8" s="354" t="s">
        <v>280</v>
      </c>
      <c r="I8" s="354" t="s">
        <v>301</v>
      </c>
      <c r="J8" s="354" t="s">
        <v>302</v>
      </c>
      <c r="K8" s="354" t="s">
        <v>303</v>
      </c>
      <c r="L8" s="354" t="s">
        <v>331</v>
      </c>
    </row>
    <row r="9" spans="1:12" ht="15">
      <c r="A9" s="84">
        <v>1</v>
      </c>
      <c r="B9" s="225" t="s">
        <v>673</v>
      </c>
      <c r="C9" s="281">
        <v>0</v>
      </c>
      <c r="D9" s="281">
        <v>0</v>
      </c>
      <c r="E9" s="281">
        <v>0</v>
      </c>
      <c r="F9" s="281">
        <v>0</v>
      </c>
      <c r="G9" s="281">
        <v>0</v>
      </c>
      <c r="H9" s="281">
        <v>0</v>
      </c>
      <c r="I9" s="281">
        <v>0</v>
      </c>
      <c r="J9" s="281">
        <v>0</v>
      </c>
      <c r="K9" s="281">
        <v>0</v>
      </c>
      <c r="L9" s="281">
        <v>0</v>
      </c>
    </row>
    <row r="10" spans="1:12" ht="15">
      <c r="A10" s="84">
        <v>2</v>
      </c>
      <c r="B10" s="225" t="s">
        <v>674</v>
      </c>
      <c r="C10" s="281">
        <v>0</v>
      </c>
      <c r="D10" s="281">
        <v>0</v>
      </c>
      <c r="E10" s="281">
        <v>0</v>
      </c>
      <c r="F10" s="281">
        <v>0</v>
      </c>
      <c r="G10" s="281">
        <v>0</v>
      </c>
      <c r="H10" s="281">
        <v>0</v>
      </c>
      <c r="I10" s="281">
        <v>0</v>
      </c>
      <c r="J10" s="281">
        <v>0</v>
      </c>
      <c r="K10" s="281">
        <v>0</v>
      </c>
      <c r="L10" s="281">
        <v>0</v>
      </c>
    </row>
    <row r="11" spans="1:12" ht="15">
      <c r="A11" s="84">
        <v>3</v>
      </c>
      <c r="B11" s="225" t="s">
        <v>675</v>
      </c>
      <c r="C11" s="281">
        <v>0</v>
      </c>
      <c r="D11" s="281">
        <v>0</v>
      </c>
      <c r="E11" s="281">
        <v>0</v>
      </c>
      <c r="F11" s="281">
        <v>0</v>
      </c>
      <c r="G11" s="281">
        <v>0</v>
      </c>
      <c r="H11" s="281">
        <v>0</v>
      </c>
      <c r="I11" s="281">
        <v>0</v>
      </c>
      <c r="J11" s="281">
        <v>0</v>
      </c>
      <c r="K11" s="281">
        <v>0</v>
      </c>
      <c r="L11" s="281">
        <v>0</v>
      </c>
    </row>
    <row r="12" spans="1:12" ht="15">
      <c r="A12" s="84">
        <v>4</v>
      </c>
      <c r="B12" s="225" t="s">
        <v>676</v>
      </c>
      <c r="C12" s="281">
        <v>0</v>
      </c>
      <c r="D12" s="281">
        <v>0</v>
      </c>
      <c r="E12" s="281">
        <v>0</v>
      </c>
      <c r="F12" s="281">
        <v>0</v>
      </c>
      <c r="G12" s="281">
        <v>0</v>
      </c>
      <c r="H12" s="281">
        <v>0</v>
      </c>
      <c r="I12" s="281">
        <v>0</v>
      </c>
      <c r="J12" s="281">
        <v>0</v>
      </c>
      <c r="K12" s="281">
        <v>0</v>
      </c>
      <c r="L12" s="281">
        <v>0</v>
      </c>
    </row>
    <row r="13" spans="1:12" ht="15">
      <c r="A13" s="84">
        <v>5</v>
      </c>
      <c r="B13" s="225" t="s">
        <v>677</v>
      </c>
      <c r="C13" s="281">
        <v>0</v>
      </c>
      <c r="D13" s="281">
        <v>0</v>
      </c>
      <c r="E13" s="281">
        <v>0</v>
      </c>
      <c r="F13" s="281">
        <v>0</v>
      </c>
      <c r="G13" s="281">
        <v>0</v>
      </c>
      <c r="H13" s="281">
        <v>0</v>
      </c>
      <c r="I13" s="281">
        <v>0</v>
      </c>
      <c r="J13" s="281">
        <v>0</v>
      </c>
      <c r="K13" s="281">
        <v>0</v>
      </c>
      <c r="L13" s="281">
        <v>0</v>
      </c>
    </row>
    <row r="14" spans="1:12" ht="15">
      <c r="A14" s="84">
        <v>6</v>
      </c>
      <c r="B14" s="225" t="s">
        <v>678</v>
      </c>
      <c r="C14" s="281">
        <v>0</v>
      </c>
      <c r="D14" s="281">
        <v>0</v>
      </c>
      <c r="E14" s="281">
        <v>0</v>
      </c>
      <c r="F14" s="281">
        <v>0</v>
      </c>
      <c r="G14" s="281">
        <v>0</v>
      </c>
      <c r="H14" s="281">
        <v>0</v>
      </c>
      <c r="I14" s="281">
        <v>0</v>
      </c>
      <c r="J14" s="281">
        <v>0</v>
      </c>
      <c r="K14" s="281">
        <v>0</v>
      </c>
      <c r="L14" s="281">
        <v>0</v>
      </c>
    </row>
    <row r="15" spans="1:12" ht="15">
      <c r="A15" s="84">
        <v>7</v>
      </c>
      <c r="B15" s="225" t="s">
        <v>679</v>
      </c>
      <c r="C15" s="281">
        <v>0</v>
      </c>
      <c r="D15" s="281">
        <v>0</v>
      </c>
      <c r="E15" s="281">
        <v>0</v>
      </c>
      <c r="F15" s="281">
        <v>0</v>
      </c>
      <c r="G15" s="281">
        <v>0</v>
      </c>
      <c r="H15" s="281">
        <v>0</v>
      </c>
      <c r="I15" s="281">
        <v>0</v>
      </c>
      <c r="J15" s="281">
        <v>0</v>
      </c>
      <c r="K15" s="281">
        <v>0</v>
      </c>
      <c r="L15" s="281">
        <v>0</v>
      </c>
    </row>
    <row r="16" spans="1:12" ht="15">
      <c r="A16" s="84">
        <v>8</v>
      </c>
      <c r="B16" s="225" t="s">
        <v>680</v>
      </c>
      <c r="C16" s="281">
        <v>0</v>
      </c>
      <c r="D16" s="281">
        <v>0</v>
      </c>
      <c r="E16" s="281">
        <v>0</v>
      </c>
      <c r="F16" s="281">
        <v>0</v>
      </c>
      <c r="G16" s="281">
        <v>0</v>
      </c>
      <c r="H16" s="281">
        <v>0</v>
      </c>
      <c r="I16" s="281">
        <v>0</v>
      </c>
      <c r="J16" s="281">
        <v>0</v>
      </c>
      <c r="K16" s="281">
        <v>0</v>
      </c>
      <c r="L16" s="281">
        <v>0</v>
      </c>
    </row>
    <row r="17" spans="1:14" ht="15">
      <c r="A17" s="84">
        <v>9</v>
      </c>
      <c r="B17" s="225" t="s">
        <v>681</v>
      </c>
      <c r="C17" s="281">
        <v>0</v>
      </c>
      <c r="D17" s="281">
        <v>0</v>
      </c>
      <c r="E17" s="281">
        <v>0</v>
      </c>
      <c r="F17" s="281">
        <v>0</v>
      </c>
      <c r="G17" s="281">
        <v>0</v>
      </c>
      <c r="H17" s="281">
        <v>0</v>
      </c>
      <c r="I17" s="281">
        <v>0</v>
      </c>
      <c r="J17" s="281">
        <v>0</v>
      </c>
      <c r="K17" s="281">
        <v>0</v>
      </c>
      <c r="L17" s="281">
        <v>0</v>
      </c>
    </row>
    <row r="18" spans="1:14" ht="15">
      <c r="A18" s="84">
        <v>10</v>
      </c>
      <c r="B18" s="225" t="s">
        <v>682</v>
      </c>
      <c r="C18" s="281">
        <v>0</v>
      </c>
      <c r="D18" s="281">
        <v>0</v>
      </c>
      <c r="E18" s="281">
        <v>0</v>
      </c>
      <c r="F18" s="281">
        <v>0</v>
      </c>
      <c r="G18" s="281">
        <v>0</v>
      </c>
      <c r="H18" s="281">
        <v>0</v>
      </c>
      <c r="I18" s="281">
        <v>0</v>
      </c>
      <c r="J18" s="281">
        <v>0</v>
      </c>
      <c r="K18" s="281">
        <v>0</v>
      </c>
      <c r="L18" s="281">
        <v>0</v>
      </c>
    </row>
    <row r="19" spans="1:14" ht="15">
      <c r="A19" s="84">
        <v>11</v>
      </c>
      <c r="B19" s="225" t="s">
        <v>683</v>
      </c>
      <c r="C19" s="281">
        <v>0</v>
      </c>
      <c r="D19" s="281">
        <v>0</v>
      </c>
      <c r="E19" s="281">
        <v>0</v>
      </c>
      <c r="F19" s="281">
        <v>0</v>
      </c>
      <c r="G19" s="281">
        <v>0</v>
      </c>
      <c r="H19" s="281">
        <v>0</v>
      </c>
      <c r="I19" s="281">
        <v>0</v>
      </c>
      <c r="J19" s="281">
        <v>0</v>
      </c>
      <c r="K19" s="281">
        <v>0</v>
      </c>
      <c r="L19" s="281">
        <v>0</v>
      </c>
    </row>
    <row r="20" spans="1:14" ht="14.25" customHeight="1">
      <c r="A20" s="84">
        <v>12</v>
      </c>
      <c r="B20" s="225" t="s">
        <v>684</v>
      </c>
      <c r="C20" s="281">
        <v>0</v>
      </c>
      <c r="D20" s="281">
        <v>0</v>
      </c>
      <c r="E20" s="281">
        <v>0</v>
      </c>
      <c r="F20" s="281">
        <v>0</v>
      </c>
      <c r="G20" s="281">
        <v>0</v>
      </c>
      <c r="H20" s="281">
        <v>0</v>
      </c>
      <c r="I20" s="281">
        <v>0</v>
      </c>
      <c r="J20" s="281">
        <v>0</v>
      </c>
      <c r="K20" s="281">
        <v>0</v>
      </c>
      <c r="L20" s="281">
        <v>0</v>
      </c>
    </row>
    <row r="21" spans="1:14" ht="15">
      <c r="A21" s="84">
        <v>13</v>
      </c>
      <c r="B21" s="225" t="s">
        <v>685</v>
      </c>
      <c r="C21" s="281">
        <v>0</v>
      </c>
      <c r="D21" s="281">
        <v>0</v>
      </c>
      <c r="E21" s="281">
        <v>0</v>
      </c>
      <c r="F21" s="281">
        <v>0</v>
      </c>
      <c r="G21" s="281">
        <v>0</v>
      </c>
      <c r="H21" s="281">
        <v>0</v>
      </c>
      <c r="I21" s="281">
        <v>0</v>
      </c>
      <c r="J21" s="281">
        <v>0</v>
      </c>
      <c r="K21" s="281">
        <v>0</v>
      </c>
      <c r="L21" s="281">
        <v>0</v>
      </c>
    </row>
    <row r="22" spans="1:14" ht="15">
      <c r="A22" s="84">
        <v>14</v>
      </c>
      <c r="B22" s="225" t="s">
        <v>686</v>
      </c>
      <c r="C22" s="281">
        <v>0</v>
      </c>
      <c r="D22" s="281">
        <v>0</v>
      </c>
      <c r="E22" s="281">
        <v>0</v>
      </c>
      <c r="F22" s="281">
        <v>0</v>
      </c>
      <c r="G22" s="281">
        <v>0</v>
      </c>
      <c r="H22" s="281">
        <v>0</v>
      </c>
      <c r="I22" s="281">
        <v>0</v>
      </c>
      <c r="J22" s="281">
        <v>0</v>
      </c>
      <c r="K22" s="281">
        <v>0</v>
      </c>
      <c r="L22" s="281">
        <v>0</v>
      </c>
    </row>
    <row r="23" spans="1:14" ht="15">
      <c r="A23" s="84">
        <v>15</v>
      </c>
      <c r="B23" s="225" t="s">
        <v>687</v>
      </c>
      <c r="C23" s="281">
        <v>0</v>
      </c>
      <c r="D23" s="281">
        <v>0</v>
      </c>
      <c r="E23" s="281">
        <v>0</v>
      </c>
      <c r="F23" s="281">
        <v>0</v>
      </c>
      <c r="G23" s="281">
        <v>0</v>
      </c>
      <c r="H23" s="281">
        <v>0</v>
      </c>
      <c r="I23" s="281">
        <v>0</v>
      </c>
      <c r="J23" s="281">
        <v>0</v>
      </c>
      <c r="K23" s="281">
        <v>0</v>
      </c>
      <c r="L23" s="281">
        <v>0</v>
      </c>
    </row>
    <row r="24" spans="1:14" ht="15">
      <c r="A24" s="84">
        <v>16</v>
      </c>
      <c r="B24" s="227" t="s">
        <v>688</v>
      </c>
      <c r="C24" s="281">
        <v>0</v>
      </c>
      <c r="D24" s="281">
        <v>0</v>
      </c>
      <c r="E24" s="281">
        <v>0</v>
      </c>
      <c r="F24" s="281">
        <v>0</v>
      </c>
      <c r="G24" s="281">
        <v>0</v>
      </c>
      <c r="H24" s="281">
        <v>0</v>
      </c>
      <c r="I24" s="281">
        <v>0</v>
      </c>
      <c r="J24" s="281">
        <v>0</v>
      </c>
      <c r="K24" s="281">
        <v>0</v>
      </c>
      <c r="L24" s="281">
        <v>0</v>
      </c>
    </row>
    <row r="25" spans="1:14" ht="15">
      <c r="A25" s="84">
        <v>17</v>
      </c>
      <c r="B25" s="227" t="s">
        <v>689</v>
      </c>
      <c r="C25" s="281">
        <v>0</v>
      </c>
      <c r="D25" s="281">
        <v>0</v>
      </c>
      <c r="E25" s="281">
        <v>0</v>
      </c>
      <c r="F25" s="281">
        <v>0</v>
      </c>
      <c r="G25" s="281">
        <v>0</v>
      </c>
      <c r="H25" s="281">
        <v>0</v>
      </c>
      <c r="I25" s="281">
        <v>0</v>
      </c>
      <c r="J25" s="281">
        <v>0</v>
      </c>
      <c r="K25" s="281">
        <v>0</v>
      </c>
      <c r="L25" s="281">
        <v>0</v>
      </c>
    </row>
    <row r="26" spans="1:14" ht="15">
      <c r="A26" s="84">
        <v>18</v>
      </c>
      <c r="B26" s="227" t="s">
        <v>690</v>
      </c>
      <c r="C26" s="281">
        <v>0</v>
      </c>
      <c r="D26" s="281">
        <v>0</v>
      </c>
      <c r="E26" s="281">
        <v>0</v>
      </c>
      <c r="F26" s="281">
        <v>0</v>
      </c>
      <c r="G26" s="281">
        <v>0</v>
      </c>
      <c r="H26" s="281">
        <v>0</v>
      </c>
      <c r="I26" s="281">
        <v>0</v>
      </c>
      <c r="J26" s="281">
        <v>0</v>
      </c>
      <c r="K26" s="281">
        <v>0</v>
      </c>
      <c r="L26" s="281">
        <v>0</v>
      </c>
    </row>
    <row r="27" spans="1:14" ht="15">
      <c r="A27" s="84">
        <v>19</v>
      </c>
      <c r="B27" s="227" t="s">
        <v>691</v>
      </c>
      <c r="C27" s="281">
        <v>0</v>
      </c>
      <c r="D27" s="281">
        <v>0</v>
      </c>
      <c r="E27" s="281">
        <v>0</v>
      </c>
      <c r="F27" s="281">
        <v>0</v>
      </c>
      <c r="G27" s="281">
        <v>0</v>
      </c>
      <c r="H27" s="281">
        <v>0</v>
      </c>
      <c r="I27" s="281">
        <v>0</v>
      </c>
      <c r="J27" s="281">
        <v>0</v>
      </c>
      <c r="K27" s="281">
        <v>0</v>
      </c>
      <c r="L27" s="281">
        <v>0</v>
      </c>
    </row>
    <row r="28" spans="1:14" ht="15">
      <c r="A28" s="84">
        <v>20</v>
      </c>
      <c r="B28" s="227" t="s">
        <v>692</v>
      </c>
      <c r="C28" s="281">
        <v>0</v>
      </c>
      <c r="D28" s="281">
        <v>0</v>
      </c>
      <c r="E28" s="281">
        <v>0</v>
      </c>
      <c r="F28" s="281">
        <v>0</v>
      </c>
      <c r="G28" s="281">
        <v>0</v>
      </c>
      <c r="H28" s="281">
        <v>0</v>
      </c>
      <c r="I28" s="281">
        <v>0</v>
      </c>
      <c r="J28" s="281">
        <v>0</v>
      </c>
      <c r="K28" s="281">
        <v>0</v>
      </c>
      <c r="L28" s="281">
        <v>0</v>
      </c>
    </row>
    <row r="29" spans="1:14" ht="15">
      <c r="A29" s="84">
        <v>21</v>
      </c>
      <c r="B29" s="227" t="s">
        <v>693</v>
      </c>
      <c r="C29" s="281">
        <v>0</v>
      </c>
      <c r="D29" s="281">
        <v>0</v>
      </c>
      <c r="E29" s="281">
        <v>0</v>
      </c>
      <c r="F29" s="281">
        <v>0</v>
      </c>
      <c r="G29" s="281">
        <v>0</v>
      </c>
      <c r="H29" s="281">
        <v>0</v>
      </c>
      <c r="I29" s="281">
        <v>0</v>
      </c>
      <c r="J29" s="281">
        <v>0</v>
      </c>
      <c r="K29" s="281">
        <v>0</v>
      </c>
      <c r="L29" s="281">
        <v>0</v>
      </c>
      <c r="N29" t="s">
        <v>10</v>
      </c>
    </row>
    <row r="30" spans="1:14" ht="15">
      <c r="A30" s="84">
        <v>22</v>
      </c>
      <c r="B30" s="227" t="s">
        <v>694</v>
      </c>
      <c r="C30" s="281">
        <v>0</v>
      </c>
      <c r="D30" s="281">
        <v>0</v>
      </c>
      <c r="E30" s="281">
        <v>0</v>
      </c>
      <c r="F30" s="281">
        <v>0</v>
      </c>
      <c r="G30" s="281">
        <v>0</v>
      </c>
      <c r="H30" s="281">
        <v>0</v>
      </c>
      <c r="I30" s="281">
        <v>0</v>
      </c>
      <c r="J30" s="281">
        <v>0</v>
      </c>
      <c r="K30" s="281">
        <v>0</v>
      </c>
      <c r="L30" s="281">
        <v>0</v>
      </c>
    </row>
    <row r="31" spans="1:14" ht="15">
      <c r="A31" s="84">
        <v>23</v>
      </c>
      <c r="B31" s="227" t="s">
        <v>695</v>
      </c>
      <c r="C31" s="281">
        <v>0</v>
      </c>
      <c r="D31" s="281">
        <v>0</v>
      </c>
      <c r="E31" s="281">
        <v>0</v>
      </c>
      <c r="F31" s="281">
        <v>0</v>
      </c>
      <c r="G31" s="281">
        <v>0</v>
      </c>
      <c r="H31" s="281">
        <v>0</v>
      </c>
      <c r="I31" s="281">
        <v>0</v>
      </c>
      <c r="J31" s="281">
        <v>0</v>
      </c>
      <c r="K31" s="281">
        <v>0</v>
      </c>
      <c r="L31" s="281">
        <v>0</v>
      </c>
    </row>
    <row r="32" spans="1:14" ht="15">
      <c r="A32" s="84">
        <v>24</v>
      </c>
      <c r="B32" s="227" t="s">
        <v>696</v>
      </c>
      <c r="C32" s="281">
        <v>0</v>
      </c>
      <c r="D32" s="281">
        <v>0</v>
      </c>
      <c r="E32" s="281">
        <v>0</v>
      </c>
      <c r="F32" s="281">
        <v>0</v>
      </c>
      <c r="G32" s="281">
        <v>0</v>
      </c>
      <c r="H32" s="281">
        <v>0</v>
      </c>
      <c r="I32" s="281">
        <v>0</v>
      </c>
      <c r="J32" s="281">
        <v>0</v>
      </c>
      <c r="K32" s="281">
        <v>0</v>
      </c>
      <c r="L32" s="281">
        <v>0</v>
      </c>
    </row>
    <row r="33" spans="1:12" ht="15">
      <c r="A33" s="84">
        <v>25</v>
      </c>
      <c r="B33" s="227" t="s">
        <v>697</v>
      </c>
      <c r="C33" s="281">
        <v>0</v>
      </c>
      <c r="D33" s="281">
        <v>0</v>
      </c>
      <c r="E33" s="281">
        <v>0</v>
      </c>
      <c r="F33" s="281">
        <v>0</v>
      </c>
      <c r="G33" s="281">
        <v>0</v>
      </c>
      <c r="H33" s="281">
        <v>0</v>
      </c>
      <c r="I33" s="281">
        <v>0</v>
      </c>
      <c r="J33" s="281">
        <v>0</v>
      </c>
      <c r="K33" s="281">
        <v>0</v>
      </c>
      <c r="L33" s="281">
        <v>0</v>
      </c>
    </row>
    <row r="34" spans="1:12" ht="15">
      <c r="A34" s="84">
        <v>26</v>
      </c>
      <c r="B34" s="227" t="s">
        <v>698</v>
      </c>
      <c r="C34" s="281">
        <v>0</v>
      </c>
      <c r="D34" s="281">
        <v>0</v>
      </c>
      <c r="E34" s="281">
        <v>0</v>
      </c>
      <c r="F34" s="281">
        <v>0</v>
      </c>
      <c r="G34" s="281">
        <v>0</v>
      </c>
      <c r="H34" s="281">
        <v>0</v>
      </c>
      <c r="I34" s="281">
        <v>0</v>
      </c>
      <c r="J34" s="281">
        <v>0</v>
      </c>
      <c r="K34" s="281">
        <v>0</v>
      </c>
      <c r="L34" s="281">
        <v>0</v>
      </c>
    </row>
    <row r="35" spans="1:12" ht="15">
      <c r="A35" s="84">
        <v>27</v>
      </c>
      <c r="B35" s="227" t="s">
        <v>699</v>
      </c>
      <c r="C35" s="281">
        <v>0</v>
      </c>
      <c r="D35" s="281">
        <v>0</v>
      </c>
      <c r="E35" s="281">
        <v>0</v>
      </c>
      <c r="F35" s="281">
        <v>0</v>
      </c>
      <c r="G35" s="281">
        <v>0</v>
      </c>
      <c r="H35" s="281">
        <v>0</v>
      </c>
      <c r="I35" s="281">
        <v>0</v>
      </c>
      <c r="J35" s="281">
        <v>0</v>
      </c>
      <c r="K35" s="281">
        <v>0</v>
      </c>
      <c r="L35" s="281">
        <v>0</v>
      </c>
    </row>
    <row r="36" spans="1:12" ht="15">
      <c r="A36" s="84">
        <v>28</v>
      </c>
      <c r="B36" s="227" t="s">
        <v>700</v>
      </c>
      <c r="C36" s="281">
        <v>0</v>
      </c>
      <c r="D36" s="281">
        <v>0</v>
      </c>
      <c r="E36" s="281">
        <v>0</v>
      </c>
      <c r="F36" s="281">
        <v>0</v>
      </c>
      <c r="G36" s="281">
        <v>0</v>
      </c>
      <c r="H36" s="281">
        <v>0</v>
      </c>
      <c r="I36" s="281">
        <v>0</v>
      </c>
      <c r="J36" s="281">
        <v>0</v>
      </c>
      <c r="K36" s="281">
        <v>0</v>
      </c>
      <c r="L36" s="281">
        <v>0</v>
      </c>
    </row>
    <row r="37" spans="1:12" ht="15">
      <c r="A37" s="84">
        <v>29</v>
      </c>
      <c r="B37" s="227" t="s">
        <v>701</v>
      </c>
      <c r="C37" s="281">
        <v>0</v>
      </c>
      <c r="D37" s="281">
        <v>0</v>
      </c>
      <c r="E37" s="281">
        <v>0</v>
      </c>
      <c r="F37" s="281">
        <v>0</v>
      </c>
      <c r="G37" s="281">
        <v>0</v>
      </c>
      <c r="H37" s="281">
        <v>0</v>
      </c>
      <c r="I37" s="281">
        <v>0</v>
      </c>
      <c r="J37" s="281">
        <v>0</v>
      </c>
      <c r="K37" s="281">
        <v>0</v>
      </c>
      <c r="L37" s="281">
        <v>0</v>
      </c>
    </row>
    <row r="38" spans="1:12" ht="15">
      <c r="A38" s="84">
        <v>30</v>
      </c>
      <c r="B38" s="227" t="s">
        <v>702</v>
      </c>
      <c r="C38" s="281">
        <v>0</v>
      </c>
      <c r="D38" s="281">
        <v>0</v>
      </c>
      <c r="E38" s="281">
        <v>0</v>
      </c>
      <c r="F38" s="281">
        <v>0</v>
      </c>
      <c r="G38" s="281">
        <v>0</v>
      </c>
      <c r="H38" s="281">
        <v>0</v>
      </c>
      <c r="I38" s="281">
        <v>0</v>
      </c>
      <c r="J38" s="281">
        <v>0</v>
      </c>
      <c r="K38" s="281">
        <v>0</v>
      </c>
      <c r="L38" s="281">
        <v>0</v>
      </c>
    </row>
    <row r="39" spans="1:12">
      <c r="A39" s="417"/>
      <c r="B39" s="394" t="s">
        <v>703</v>
      </c>
      <c r="C39" s="360">
        <f t="shared" ref="C39:L39" si="0">SUM(C9:C38)</f>
        <v>0</v>
      </c>
      <c r="D39" s="360">
        <f t="shared" si="0"/>
        <v>0</v>
      </c>
      <c r="E39" s="360">
        <f t="shared" si="0"/>
        <v>0</v>
      </c>
      <c r="F39" s="360">
        <f t="shared" si="0"/>
        <v>0</v>
      </c>
      <c r="G39" s="360">
        <f t="shared" si="0"/>
        <v>0</v>
      </c>
      <c r="H39" s="360">
        <f t="shared" si="0"/>
        <v>0</v>
      </c>
      <c r="I39" s="360">
        <f t="shared" si="0"/>
        <v>0</v>
      </c>
      <c r="J39" s="360">
        <f t="shared" si="0"/>
        <v>0</v>
      </c>
      <c r="K39" s="360">
        <f t="shared" si="0"/>
        <v>0</v>
      </c>
      <c r="L39" s="360">
        <f t="shared" si="0"/>
        <v>0</v>
      </c>
    </row>
    <row r="40" spans="1:12">
      <c r="A40" s="233"/>
      <c r="B40" s="234"/>
      <c r="C40" s="10"/>
      <c r="D40" s="10"/>
      <c r="E40" s="10"/>
      <c r="F40" s="10"/>
      <c r="G40" s="10"/>
      <c r="H40" s="10"/>
      <c r="I40" s="10"/>
      <c r="J40" s="10"/>
      <c r="K40" s="10"/>
      <c r="L40" s="10"/>
    </row>
    <row r="41" spans="1:12">
      <c r="A41" s="233"/>
      <c r="B41" s="234"/>
      <c r="C41" s="10"/>
      <c r="D41" s="10"/>
      <c r="E41" s="10"/>
      <c r="F41" s="10"/>
      <c r="G41" s="10"/>
      <c r="H41" s="10"/>
      <c r="I41" s="10"/>
      <c r="J41" s="10"/>
      <c r="K41" s="10"/>
      <c r="L41" s="10"/>
    </row>
    <row r="42" spans="1:12">
      <c r="A42" s="233"/>
      <c r="B42" s="234"/>
      <c r="C42" s="10"/>
      <c r="D42" s="10"/>
      <c r="E42" s="10"/>
      <c r="F42" s="10"/>
      <c r="G42" s="10"/>
      <c r="H42" s="10"/>
      <c r="I42" s="10"/>
      <c r="J42" s="10"/>
      <c r="K42" s="10"/>
      <c r="L42" s="10"/>
    </row>
    <row r="43" spans="1:12">
      <c r="A43" s="233"/>
      <c r="B43" s="234"/>
      <c r="C43" s="10"/>
      <c r="D43" s="10"/>
      <c r="E43" s="10"/>
      <c r="F43" s="10"/>
      <c r="G43" s="10"/>
      <c r="H43" s="10"/>
      <c r="I43" s="10"/>
      <c r="J43" s="10"/>
      <c r="K43" s="10"/>
      <c r="L43" s="10"/>
    </row>
    <row r="44" spans="1:12">
      <c r="A44" s="233"/>
      <c r="B44" s="234"/>
      <c r="C44" s="10"/>
      <c r="D44" s="10"/>
      <c r="E44" s="10"/>
      <c r="F44" s="10"/>
      <c r="G44" s="10"/>
      <c r="H44" s="10"/>
      <c r="I44" s="10"/>
      <c r="J44" s="10"/>
      <c r="K44" s="10"/>
      <c r="L44" s="10"/>
    </row>
    <row r="45" spans="1:12" ht="12.75" customHeight="1">
      <c r="A45" s="148"/>
      <c r="B45" s="148"/>
      <c r="C45" s="148"/>
      <c r="D45" s="148"/>
      <c r="E45" s="148"/>
      <c r="F45" s="148"/>
      <c r="K45" s="149" t="s">
        <v>12</v>
      </c>
    </row>
    <row r="46" spans="1:12" ht="12.75" customHeight="1">
      <c r="A46" s="148"/>
      <c r="B46" s="148"/>
      <c r="C46" s="148"/>
      <c r="D46" s="148"/>
      <c r="E46" s="148"/>
      <c r="F46" s="148"/>
      <c r="J46" s="1116" t="s">
        <v>13</v>
      </c>
      <c r="K46" s="1116"/>
      <c r="L46" s="1116"/>
    </row>
    <row r="47" spans="1:12" ht="12.75" customHeight="1">
      <c r="A47" s="148"/>
      <c r="B47" s="148"/>
      <c r="C47" s="148"/>
      <c r="D47" s="148"/>
      <c r="E47" s="148"/>
      <c r="F47" s="148"/>
    </row>
    <row r="48" spans="1:12">
      <c r="A48" s="148" t="s">
        <v>11</v>
      </c>
      <c r="F48" s="148"/>
    </row>
  </sheetData>
  <mergeCells count="9">
    <mergeCell ref="A1:K1"/>
    <mergeCell ref="C6:E6"/>
    <mergeCell ref="F6:I6"/>
    <mergeCell ref="J6:L6"/>
    <mergeCell ref="J46:L46"/>
    <mergeCell ref="A6:A7"/>
    <mergeCell ref="B6:B7"/>
    <mergeCell ref="A2:K2"/>
    <mergeCell ref="A4:K4"/>
  </mergeCells>
  <printOptions horizontalCentered="1"/>
  <pageMargins left="0.70866141732283472" right="0.70866141732283472" top="0.23622047244094491" bottom="0" header="0.31496062992125984" footer="0.31496062992125984"/>
  <pageSetup paperSize="9" scale="73" orientation="landscape" r:id="rId1"/>
  <drawing r:id="rId2"/>
</worksheet>
</file>

<file path=xl/worksheets/sheet43.xml><?xml version="1.0" encoding="utf-8"?>
<worksheet xmlns="http://schemas.openxmlformats.org/spreadsheetml/2006/main" xmlns:r="http://schemas.openxmlformats.org/officeDocument/2006/relationships">
  <sheetPr>
    <tabColor rgb="FF00B050"/>
    <pageSetUpPr fitToPage="1"/>
  </sheetPr>
  <dimension ref="A1:L46"/>
  <sheetViews>
    <sheetView topLeftCell="A25" zoomScaleSheetLayoutView="80" workbookViewId="0">
      <selection activeCell="G7" sqref="G7"/>
    </sheetView>
  </sheetViews>
  <sheetFormatPr defaultRowHeight="12.75"/>
  <cols>
    <col min="1" max="1" width="5.85546875" customWidth="1"/>
    <col min="2" max="2" width="17.5703125" customWidth="1"/>
    <col min="3" max="3" width="15.28515625" customWidth="1"/>
    <col min="4" max="5" width="15.42578125" customWidth="1"/>
    <col min="6" max="8" width="15.7109375" customWidth="1"/>
    <col min="9" max="9" width="15.140625" customWidth="1"/>
    <col min="10" max="10" width="12.42578125" customWidth="1"/>
    <col min="11" max="11" width="14.28515625" customWidth="1"/>
  </cols>
  <sheetData>
    <row r="1" spans="1:12" ht="18">
      <c r="A1" s="1118" t="s">
        <v>0</v>
      </c>
      <c r="B1" s="1118"/>
      <c r="C1" s="1118"/>
      <c r="D1" s="1118"/>
      <c r="E1" s="1118"/>
      <c r="F1" s="1118"/>
      <c r="G1" s="1118"/>
      <c r="H1" s="1118"/>
      <c r="I1" s="603"/>
      <c r="J1" s="603"/>
      <c r="K1" s="176" t="s">
        <v>549</v>
      </c>
    </row>
    <row r="2" spans="1:12" ht="21">
      <c r="A2" s="1119" t="s">
        <v>899</v>
      </c>
      <c r="B2" s="1119"/>
      <c r="C2" s="1119"/>
      <c r="D2" s="1119"/>
      <c r="E2" s="1119"/>
      <c r="F2" s="1119"/>
      <c r="G2" s="1119"/>
      <c r="H2" s="1119"/>
      <c r="I2" s="604"/>
      <c r="J2" s="604"/>
    </row>
    <row r="3" spans="1:12" ht="6.75" customHeight="1">
      <c r="A3" s="145"/>
      <c r="B3" s="145"/>
      <c r="C3" s="145"/>
      <c r="D3" s="145"/>
      <c r="E3" s="145"/>
      <c r="F3" s="145"/>
      <c r="G3" s="145"/>
      <c r="H3" s="145"/>
      <c r="I3" s="145"/>
      <c r="J3" s="145"/>
    </row>
    <row r="4" spans="1:12" ht="18">
      <c r="A4" s="1211" t="s">
        <v>548</v>
      </c>
      <c r="B4" s="1211"/>
      <c r="C4" s="1211"/>
      <c r="D4" s="1211"/>
      <c r="E4" s="1211"/>
      <c r="F4" s="1211"/>
      <c r="G4" s="1211"/>
      <c r="H4" s="1211"/>
      <c r="I4" s="610"/>
      <c r="J4" s="610"/>
    </row>
    <row r="5" spans="1:12" ht="15">
      <c r="A5" s="146" t="s">
        <v>721</v>
      </c>
      <c r="B5" s="146"/>
      <c r="C5" s="146"/>
      <c r="D5" s="146"/>
      <c r="E5" s="146"/>
      <c r="F5" s="146"/>
      <c r="G5" s="1216" t="s">
        <v>913</v>
      </c>
      <c r="H5" s="1216"/>
      <c r="I5" s="1216"/>
      <c r="J5" s="1216"/>
      <c r="K5" s="1216"/>
    </row>
    <row r="6" spans="1:12" ht="21.75" customHeight="1">
      <c r="A6" s="1209" t="s">
        <v>2</v>
      </c>
      <c r="B6" s="1209" t="s">
        <v>38</v>
      </c>
      <c r="C6" s="989" t="s">
        <v>506</v>
      </c>
      <c r="D6" s="1031"/>
      <c r="E6" s="990"/>
      <c r="F6" s="989" t="s">
        <v>509</v>
      </c>
      <c r="G6" s="1031"/>
      <c r="H6" s="990"/>
      <c r="I6" s="1133" t="s">
        <v>819</v>
      </c>
      <c r="J6" s="1133" t="s">
        <v>820</v>
      </c>
      <c r="K6" s="985" t="s">
        <v>76</v>
      </c>
    </row>
    <row r="7" spans="1:12" ht="26.25" customHeight="1">
      <c r="A7" s="1210"/>
      <c r="B7" s="1210"/>
      <c r="C7" s="338" t="s">
        <v>505</v>
      </c>
      <c r="D7" s="338" t="s">
        <v>507</v>
      </c>
      <c r="E7" s="338" t="s">
        <v>508</v>
      </c>
      <c r="F7" s="338" t="s">
        <v>505</v>
      </c>
      <c r="G7" s="338" t="s">
        <v>507</v>
      </c>
      <c r="H7" s="338" t="s">
        <v>508</v>
      </c>
      <c r="I7" s="1134"/>
      <c r="J7" s="1134"/>
      <c r="K7" s="985"/>
    </row>
    <row r="8" spans="1:12" ht="15">
      <c r="A8" s="427">
        <v>1</v>
      </c>
      <c r="B8" s="427">
        <v>2</v>
      </c>
      <c r="C8" s="427">
        <v>3</v>
      </c>
      <c r="D8" s="427">
        <v>4</v>
      </c>
      <c r="E8" s="427">
        <v>5</v>
      </c>
      <c r="F8" s="427">
        <v>6</v>
      </c>
      <c r="G8" s="427">
        <v>7</v>
      </c>
      <c r="H8" s="427">
        <v>8</v>
      </c>
      <c r="I8" s="427">
        <v>9</v>
      </c>
      <c r="J8" s="427">
        <v>10</v>
      </c>
      <c r="K8" s="559">
        <v>11</v>
      </c>
    </row>
    <row r="9" spans="1:12" ht="15">
      <c r="A9" s="84">
        <v>1</v>
      </c>
      <c r="B9" s="225" t="s">
        <v>673</v>
      </c>
      <c r="C9" s="684">
        <v>0</v>
      </c>
      <c r="D9" s="684">
        <v>0</v>
      </c>
      <c r="E9" s="684">
        <v>0</v>
      </c>
      <c r="F9" s="684">
        <v>0</v>
      </c>
      <c r="G9" s="684">
        <v>0</v>
      </c>
      <c r="H9" s="684">
        <v>0</v>
      </c>
      <c r="I9" s="922">
        <v>0</v>
      </c>
      <c r="J9" s="920">
        <v>0</v>
      </c>
      <c r="K9" s="376">
        <v>0</v>
      </c>
      <c r="L9" s="698"/>
    </row>
    <row r="10" spans="1:12" ht="15">
      <c r="A10" s="84">
        <v>2</v>
      </c>
      <c r="B10" s="225" t="s">
        <v>674</v>
      </c>
      <c r="C10" s="684">
        <v>0</v>
      </c>
      <c r="D10" s="684">
        <v>0</v>
      </c>
      <c r="E10" s="684">
        <v>0</v>
      </c>
      <c r="F10" s="684">
        <v>0</v>
      </c>
      <c r="G10" s="684">
        <v>0</v>
      </c>
      <c r="H10" s="684">
        <v>0</v>
      </c>
      <c r="I10" s="922">
        <v>0</v>
      </c>
      <c r="J10" s="920">
        <v>0</v>
      </c>
      <c r="K10" s="376">
        <v>0</v>
      </c>
      <c r="L10" s="698"/>
    </row>
    <row r="11" spans="1:12" ht="15">
      <c r="A11" s="84">
        <v>3</v>
      </c>
      <c r="B11" s="225" t="s">
        <v>675</v>
      </c>
      <c r="C11" s="684">
        <v>0</v>
      </c>
      <c r="D11" s="684">
        <v>0</v>
      </c>
      <c r="E11" s="684">
        <v>0</v>
      </c>
      <c r="F11" s="684">
        <v>0</v>
      </c>
      <c r="G11" s="684">
        <v>0</v>
      </c>
      <c r="H11" s="684">
        <v>0</v>
      </c>
      <c r="I11" s="922">
        <v>0</v>
      </c>
      <c r="J11" s="920">
        <v>0</v>
      </c>
      <c r="K11" s="376">
        <v>0</v>
      </c>
      <c r="L11" s="698"/>
    </row>
    <row r="12" spans="1:12" ht="15">
      <c r="A12" s="84">
        <v>4</v>
      </c>
      <c r="B12" s="225" t="s">
        <v>676</v>
      </c>
      <c r="C12" s="684">
        <v>0</v>
      </c>
      <c r="D12" s="684">
        <v>0</v>
      </c>
      <c r="E12" s="684">
        <v>0</v>
      </c>
      <c r="F12" s="684">
        <v>0</v>
      </c>
      <c r="G12" s="684">
        <v>0</v>
      </c>
      <c r="H12" s="684">
        <v>0</v>
      </c>
      <c r="I12" s="922">
        <v>0</v>
      </c>
      <c r="J12" s="920">
        <v>0</v>
      </c>
      <c r="K12" s="376">
        <v>0</v>
      </c>
      <c r="L12" s="698"/>
    </row>
    <row r="13" spans="1:12" s="230" customFormat="1" ht="15">
      <c r="A13" s="693">
        <v>5</v>
      </c>
      <c r="B13" s="694" t="s">
        <v>677</v>
      </c>
      <c r="C13" s="684">
        <v>0</v>
      </c>
      <c r="D13" s="684">
        <v>0</v>
      </c>
      <c r="E13" s="684">
        <v>0</v>
      </c>
      <c r="F13" s="684">
        <v>0</v>
      </c>
      <c r="G13" s="684">
        <v>0</v>
      </c>
      <c r="H13" s="684">
        <v>0</v>
      </c>
      <c r="I13" s="922">
        <v>0</v>
      </c>
      <c r="J13" s="920">
        <v>0</v>
      </c>
      <c r="K13" s="376">
        <v>0</v>
      </c>
      <c r="L13" s="698"/>
    </row>
    <row r="14" spans="1:12" ht="15">
      <c r="A14" s="84">
        <v>6</v>
      </c>
      <c r="B14" s="225" t="s">
        <v>678</v>
      </c>
      <c r="C14" s="684">
        <v>0</v>
      </c>
      <c r="D14" s="684">
        <v>0</v>
      </c>
      <c r="E14" s="684">
        <v>0</v>
      </c>
      <c r="F14" s="684">
        <v>0</v>
      </c>
      <c r="G14" s="684">
        <v>0</v>
      </c>
      <c r="H14" s="684">
        <v>0</v>
      </c>
      <c r="I14" s="922">
        <v>0</v>
      </c>
      <c r="J14" s="920">
        <v>0</v>
      </c>
      <c r="K14" s="376">
        <v>0</v>
      </c>
      <c r="L14" s="698"/>
    </row>
    <row r="15" spans="1:12" ht="15">
      <c r="A15" s="84">
        <v>7</v>
      </c>
      <c r="B15" s="225" t="s">
        <v>679</v>
      </c>
      <c r="C15" s="684">
        <v>0</v>
      </c>
      <c r="D15" s="684">
        <v>0</v>
      </c>
      <c r="E15" s="684">
        <v>0</v>
      </c>
      <c r="F15" s="684">
        <v>0</v>
      </c>
      <c r="G15" s="684">
        <v>0</v>
      </c>
      <c r="H15" s="684">
        <v>0</v>
      </c>
      <c r="I15" s="922">
        <v>0</v>
      </c>
      <c r="J15" s="920">
        <v>0</v>
      </c>
      <c r="K15" s="376">
        <v>0</v>
      </c>
      <c r="L15" s="698"/>
    </row>
    <row r="16" spans="1:12" ht="15">
      <c r="A16" s="84">
        <v>8</v>
      </c>
      <c r="B16" s="225" t="s">
        <v>680</v>
      </c>
      <c r="C16" s="684">
        <v>0</v>
      </c>
      <c r="D16" s="684">
        <v>0</v>
      </c>
      <c r="E16" s="684">
        <v>0</v>
      </c>
      <c r="F16" s="684">
        <v>0</v>
      </c>
      <c r="G16" s="684">
        <v>0</v>
      </c>
      <c r="H16" s="684">
        <v>0</v>
      </c>
      <c r="I16" s="922">
        <v>0</v>
      </c>
      <c r="J16" s="920">
        <v>0</v>
      </c>
      <c r="K16" s="376">
        <v>0</v>
      </c>
      <c r="L16" s="698"/>
    </row>
    <row r="17" spans="1:11" ht="15">
      <c r="A17" s="84">
        <v>9</v>
      </c>
      <c r="B17" s="225" t="s">
        <v>681</v>
      </c>
      <c r="C17" s="695">
        <v>1</v>
      </c>
      <c r="D17" s="695">
        <v>1</v>
      </c>
      <c r="E17" s="684">
        <v>50</v>
      </c>
      <c r="F17" s="684">
        <v>1</v>
      </c>
      <c r="G17" s="684">
        <v>1</v>
      </c>
      <c r="H17" s="684">
        <v>50</v>
      </c>
      <c r="I17" s="923">
        <v>5.0000000000000001E-3</v>
      </c>
      <c r="J17" s="920">
        <v>246</v>
      </c>
      <c r="K17" s="376">
        <v>0</v>
      </c>
    </row>
    <row r="18" spans="1:11" ht="15">
      <c r="A18" s="84">
        <v>10</v>
      </c>
      <c r="B18" s="225" t="s">
        <v>682</v>
      </c>
      <c r="C18" s="684">
        <v>0</v>
      </c>
      <c r="D18" s="684">
        <v>0</v>
      </c>
      <c r="E18" s="684">
        <v>0</v>
      </c>
      <c r="F18" s="684">
        <v>0</v>
      </c>
      <c r="G18" s="684">
        <v>0</v>
      </c>
      <c r="H18" s="684">
        <v>0</v>
      </c>
      <c r="I18" s="923">
        <v>0</v>
      </c>
      <c r="J18" s="920">
        <v>0</v>
      </c>
      <c r="K18" s="376">
        <v>0</v>
      </c>
    </row>
    <row r="19" spans="1:11" ht="15">
      <c r="A19" s="84">
        <v>11</v>
      </c>
      <c r="B19" s="225" t="s">
        <v>683</v>
      </c>
      <c r="C19" s="684">
        <v>0</v>
      </c>
      <c r="D19" s="684">
        <v>0</v>
      </c>
      <c r="E19" s="684">
        <v>0</v>
      </c>
      <c r="F19" s="684">
        <v>0</v>
      </c>
      <c r="G19" s="684">
        <v>0</v>
      </c>
      <c r="H19" s="684">
        <v>0</v>
      </c>
      <c r="I19" s="923">
        <v>0</v>
      </c>
      <c r="J19" s="920">
        <v>0</v>
      </c>
      <c r="K19" s="376">
        <v>0</v>
      </c>
    </row>
    <row r="20" spans="1:11" ht="13.5" customHeight="1">
      <c r="A20" s="84">
        <v>12</v>
      </c>
      <c r="B20" s="225" t="s">
        <v>684</v>
      </c>
      <c r="C20" s="684">
        <v>29</v>
      </c>
      <c r="D20" s="684">
        <v>5</v>
      </c>
      <c r="E20" s="684">
        <v>2233</v>
      </c>
      <c r="F20" s="684">
        <v>29</v>
      </c>
      <c r="G20" s="684">
        <v>0</v>
      </c>
      <c r="H20" s="684">
        <v>2233</v>
      </c>
      <c r="I20" s="923">
        <v>1.1200000000000001</v>
      </c>
      <c r="J20" s="920">
        <v>55043</v>
      </c>
      <c r="K20" s="376">
        <v>0</v>
      </c>
    </row>
    <row r="21" spans="1:11" ht="15">
      <c r="A21" s="84">
        <v>13</v>
      </c>
      <c r="B21" s="225" t="s">
        <v>685</v>
      </c>
      <c r="C21" s="684">
        <v>0</v>
      </c>
      <c r="D21" s="684">
        <v>0</v>
      </c>
      <c r="E21" s="684">
        <v>0</v>
      </c>
      <c r="F21" s="684">
        <v>0</v>
      </c>
      <c r="G21" s="684">
        <v>0</v>
      </c>
      <c r="H21" s="684">
        <v>0</v>
      </c>
      <c r="I21" s="923">
        <v>0</v>
      </c>
      <c r="J21" s="920">
        <v>0</v>
      </c>
      <c r="K21" s="376">
        <v>0</v>
      </c>
    </row>
    <row r="22" spans="1:11" ht="15">
      <c r="A22" s="84">
        <v>14</v>
      </c>
      <c r="B22" s="225" t="s">
        <v>686</v>
      </c>
      <c r="C22" s="684">
        <v>0</v>
      </c>
      <c r="D22" s="684">
        <v>0</v>
      </c>
      <c r="E22" s="684">
        <v>0</v>
      </c>
      <c r="F22" s="684">
        <v>0</v>
      </c>
      <c r="G22" s="684">
        <v>0</v>
      </c>
      <c r="H22" s="684">
        <v>0</v>
      </c>
      <c r="I22" s="923">
        <v>0</v>
      </c>
      <c r="J22" s="920">
        <v>0</v>
      </c>
      <c r="K22" s="376">
        <v>0</v>
      </c>
    </row>
    <row r="23" spans="1:11" ht="15">
      <c r="A23" s="84">
        <v>15</v>
      </c>
      <c r="B23" s="225" t="s">
        <v>687</v>
      </c>
      <c r="C23" s="684">
        <v>0</v>
      </c>
      <c r="D23" s="684">
        <v>0</v>
      </c>
      <c r="E23" s="684">
        <v>0</v>
      </c>
      <c r="F23" s="684">
        <v>0</v>
      </c>
      <c r="G23" s="684">
        <v>0</v>
      </c>
      <c r="H23" s="684">
        <v>0</v>
      </c>
      <c r="I23" s="923">
        <v>0</v>
      </c>
      <c r="J23" s="920">
        <v>0</v>
      </c>
      <c r="K23" s="376">
        <v>0</v>
      </c>
    </row>
    <row r="24" spans="1:11" ht="15">
      <c r="A24" s="84">
        <v>16</v>
      </c>
      <c r="B24" s="227" t="s">
        <v>688</v>
      </c>
      <c r="C24" s="684">
        <v>0</v>
      </c>
      <c r="D24" s="684">
        <v>0</v>
      </c>
      <c r="E24" s="684">
        <v>0</v>
      </c>
      <c r="F24" s="684">
        <v>0</v>
      </c>
      <c r="G24" s="684">
        <v>0</v>
      </c>
      <c r="H24" s="684">
        <v>0</v>
      </c>
      <c r="I24" s="923">
        <v>0</v>
      </c>
      <c r="J24" s="920">
        <v>0</v>
      </c>
      <c r="K24" s="376">
        <v>0</v>
      </c>
    </row>
    <row r="25" spans="1:11" ht="15">
      <c r="A25" s="84">
        <v>17</v>
      </c>
      <c r="B25" s="227" t="s">
        <v>689</v>
      </c>
      <c r="C25" s="734">
        <v>0</v>
      </c>
      <c r="D25" s="734">
        <v>0</v>
      </c>
      <c r="E25" s="697">
        <v>0</v>
      </c>
      <c r="F25" s="697">
        <v>0</v>
      </c>
      <c r="G25" s="697">
        <v>0</v>
      </c>
      <c r="H25" s="697">
        <v>0</v>
      </c>
      <c r="I25" s="924">
        <v>0</v>
      </c>
      <c r="J25" s="921">
        <v>0</v>
      </c>
      <c r="K25" s="376">
        <v>0</v>
      </c>
    </row>
    <row r="26" spans="1:11" ht="15">
      <c r="A26" s="84">
        <v>18</v>
      </c>
      <c r="B26" s="227" t="s">
        <v>690</v>
      </c>
      <c r="C26" s="684">
        <v>0</v>
      </c>
      <c r="D26" s="684">
        <v>0</v>
      </c>
      <c r="E26" s="684">
        <v>0</v>
      </c>
      <c r="F26" s="684">
        <v>0</v>
      </c>
      <c r="G26" s="684">
        <v>0</v>
      </c>
      <c r="H26" s="684">
        <v>0</v>
      </c>
      <c r="I26" s="923">
        <v>0</v>
      </c>
      <c r="J26" s="920">
        <v>0</v>
      </c>
      <c r="K26" s="376">
        <v>0</v>
      </c>
    </row>
    <row r="27" spans="1:11" ht="15">
      <c r="A27" s="84">
        <v>19</v>
      </c>
      <c r="B27" s="227" t="s">
        <v>691</v>
      </c>
      <c r="C27" s="684">
        <v>2</v>
      </c>
      <c r="D27" s="684">
        <v>21</v>
      </c>
      <c r="E27" s="684">
        <v>189</v>
      </c>
      <c r="F27" s="684">
        <v>2</v>
      </c>
      <c r="G27" s="684">
        <v>21</v>
      </c>
      <c r="H27" s="684">
        <v>189</v>
      </c>
      <c r="I27" s="923">
        <v>0.496</v>
      </c>
      <c r="J27" s="920">
        <v>6942</v>
      </c>
      <c r="K27" s="376">
        <v>0</v>
      </c>
    </row>
    <row r="28" spans="1:11" ht="15">
      <c r="A28" s="84">
        <v>20</v>
      </c>
      <c r="B28" s="227" t="s">
        <v>692</v>
      </c>
      <c r="C28" s="684">
        <v>0</v>
      </c>
      <c r="D28" s="684">
        <v>0</v>
      </c>
      <c r="E28" s="684">
        <v>0</v>
      </c>
      <c r="F28" s="684">
        <v>0</v>
      </c>
      <c r="G28" s="684">
        <v>0</v>
      </c>
      <c r="H28" s="684">
        <v>0</v>
      </c>
      <c r="I28" s="923">
        <v>0</v>
      </c>
      <c r="J28" s="920">
        <v>0</v>
      </c>
      <c r="K28" s="376">
        <v>0</v>
      </c>
    </row>
    <row r="29" spans="1:11" ht="15">
      <c r="A29" s="84">
        <v>21</v>
      </c>
      <c r="B29" s="227" t="s">
        <v>693</v>
      </c>
      <c r="C29" s="684">
        <v>0</v>
      </c>
      <c r="D29" s="684">
        <v>0</v>
      </c>
      <c r="E29" s="684">
        <v>0</v>
      </c>
      <c r="F29" s="684">
        <v>0</v>
      </c>
      <c r="G29" s="684">
        <v>0</v>
      </c>
      <c r="H29" s="684">
        <v>0</v>
      </c>
      <c r="I29" s="923">
        <v>0</v>
      </c>
      <c r="J29" s="920">
        <v>0</v>
      </c>
      <c r="K29" s="376">
        <v>0</v>
      </c>
    </row>
    <row r="30" spans="1:11" ht="15">
      <c r="A30" s="84">
        <v>22</v>
      </c>
      <c r="B30" s="227" t="s">
        <v>694</v>
      </c>
      <c r="C30" s="684">
        <v>0</v>
      </c>
      <c r="D30" s="684">
        <v>0</v>
      </c>
      <c r="E30" s="684">
        <v>0</v>
      </c>
      <c r="F30" s="684">
        <v>0</v>
      </c>
      <c r="G30" s="684">
        <v>0</v>
      </c>
      <c r="H30" s="684">
        <v>0</v>
      </c>
      <c r="I30" s="923">
        <v>0</v>
      </c>
      <c r="J30" s="920">
        <v>0</v>
      </c>
      <c r="K30" s="376">
        <v>0</v>
      </c>
    </row>
    <row r="31" spans="1:11" ht="15">
      <c r="A31" s="84">
        <v>23</v>
      </c>
      <c r="B31" s="227" t="s">
        <v>695</v>
      </c>
      <c r="C31" s="695">
        <v>0</v>
      </c>
      <c r="D31" s="695">
        <v>0</v>
      </c>
      <c r="E31" s="684">
        <v>0</v>
      </c>
      <c r="F31" s="684">
        <v>0</v>
      </c>
      <c r="G31" s="684">
        <v>0</v>
      </c>
      <c r="H31" s="684">
        <v>0</v>
      </c>
      <c r="I31" s="923">
        <v>0</v>
      </c>
      <c r="J31" s="920">
        <v>0</v>
      </c>
      <c r="K31" s="376">
        <v>0</v>
      </c>
    </row>
    <row r="32" spans="1:11" ht="15">
      <c r="A32" s="84">
        <v>24</v>
      </c>
      <c r="B32" s="227" t="s">
        <v>696</v>
      </c>
      <c r="C32" s="695">
        <v>0</v>
      </c>
      <c r="D32" s="695">
        <v>0</v>
      </c>
      <c r="E32" s="684">
        <v>0</v>
      </c>
      <c r="F32" s="684">
        <v>0</v>
      </c>
      <c r="G32" s="684">
        <v>0</v>
      </c>
      <c r="H32" s="684">
        <v>0</v>
      </c>
      <c r="I32" s="923">
        <v>0</v>
      </c>
      <c r="J32" s="920">
        <v>0</v>
      </c>
      <c r="K32" s="376">
        <v>0</v>
      </c>
    </row>
    <row r="33" spans="1:11" ht="15">
      <c r="A33" s="84">
        <v>25</v>
      </c>
      <c r="B33" s="227" t="s">
        <v>697</v>
      </c>
      <c r="C33" s="695">
        <v>0</v>
      </c>
      <c r="D33" s="695">
        <v>0</v>
      </c>
      <c r="E33" s="684">
        <v>0</v>
      </c>
      <c r="F33" s="684">
        <v>0</v>
      </c>
      <c r="G33" s="684">
        <v>0</v>
      </c>
      <c r="H33" s="684">
        <v>0</v>
      </c>
      <c r="I33" s="923">
        <v>0</v>
      </c>
      <c r="J33" s="920">
        <v>0</v>
      </c>
      <c r="K33" s="376">
        <v>0</v>
      </c>
    </row>
    <row r="34" spans="1:11" ht="15">
      <c r="A34" s="84">
        <v>26</v>
      </c>
      <c r="B34" s="227" t="s">
        <v>698</v>
      </c>
      <c r="C34" s="695">
        <v>0</v>
      </c>
      <c r="D34" s="695">
        <v>0</v>
      </c>
      <c r="E34" s="684">
        <v>0</v>
      </c>
      <c r="F34" s="684">
        <v>0</v>
      </c>
      <c r="G34" s="684">
        <v>0</v>
      </c>
      <c r="H34" s="684">
        <v>0</v>
      </c>
      <c r="I34" s="923">
        <v>0</v>
      </c>
      <c r="J34" s="920">
        <v>0</v>
      </c>
      <c r="K34" s="376">
        <v>0</v>
      </c>
    </row>
    <row r="35" spans="1:11" ht="15">
      <c r="A35" s="84">
        <v>27</v>
      </c>
      <c r="B35" s="227" t="s">
        <v>699</v>
      </c>
      <c r="C35" s="684">
        <v>0</v>
      </c>
      <c r="D35" s="684">
        <v>0</v>
      </c>
      <c r="E35" s="684">
        <v>0</v>
      </c>
      <c r="F35" s="684">
        <v>0</v>
      </c>
      <c r="G35" s="684">
        <v>0</v>
      </c>
      <c r="H35" s="684">
        <v>0</v>
      </c>
      <c r="I35" s="923">
        <v>0</v>
      </c>
      <c r="J35" s="920">
        <v>0</v>
      </c>
      <c r="K35" s="376">
        <v>0</v>
      </c>
    </row>
    <row r="36" spans="1:11" ht="15">
      <c r="A36" s="84">
        <v>28</v>
      </c>
      <c r="B36" s="227" t="s">
        <v>700</v>
      </c>
      <c r="C36" s="684">
        <v>0</v>
      </c>
      <c r="D36" s="684">
        <v>0</v>
      </c>
      <c r="E36" s="684">
        <v>0</v>
      </c>
      <c r="F36" s="684">
        <v>0</v>
      </c>
      <c r="G36" s="684">
        <v>0</v>
      </c>
      <c r="H36" s="684">
        <v>0</v>
      </c>
      <c r="I36" s="923">
        <v>0</v>
      </c>
      <c r="J36" s="920">
        <v>0</v>
      </c>
      <c r="K36" s="376">
        <v>0</v>
      </c>
    </row>
    <row r="37" spans="1:11" ht="15">
      <c r="A37" s="84">
        <v>29</v>
      </c>
      <c r="B37" s="227" t="s">
        <v>701</v>
      </c>
      <c r="C37" s="684">
        <v>0</v>
      </c>
      <c r="D37" s="684">
        <v>0</v>
      </c>
      <c r="E37" s="684">
        <v>0</v>
      </c>
      <c r="F37" s="684">
        <v>0</v>
      </c>
      <c r="G37" s="684">
        <v>0</v>
      </c>
      <c r="H37" s="684">
        <v>0</v>
      </c>
      <c r="I37" s="923">
        <v>0</v>
      </c>
      <c r="J37" s="920">
        <v>0</v>
      </c>
      <c r="K37" s="376">
        <v>0</v>
      </c>
    </row>
    <row r="38" spans="1:11" ht="15">
      <c r="A38" s="84">
        <v>30</v>
      </c>
      <c r="B38" s="227" t="s">
        <v>702</v>
      </c>
      <c r="C38" s="684">
        <v>0</v>
      </c>
      <c r="D38" s="684">
        <v>0</v>
      </c>
      <c r="E38" s="684">
        <v>0</v>
      </c>
      <c r="F38" s="684">
        <v>0</v>
      </c>
      <c r="G38" s="684">
        <v>0</v>
      </c>
      <c r="H38" s="684">
        <v>0</v>
      </c>
      <c r="I38" s="923">
        <v>0</v>
      </c>
      <c r="J38" s="920">
        <v>0</v>
      </c>
      <c r="K38" s="376">
        <v>0</v>
      </c>
    </row>
    <row r="39" spans="1:11">
      <c r="A39" s="417"/>
      <c r="B39" s="394" t="s">
        <v>703</v>
      </c>
      <c r="C39" s="683">
        <f t="shared" ref="C39:K39" si="0">SUM(C9:C38)</f>
        <v>32</v>
      </c>
      <c r="D39" s="683">
        <f t="shared" si="0"/>
        <v>27</v>
      </c>
      <c r="E39" s="683">
        <f t="shared" si="0"/>
        <v>2472</v>
      </c>
      <c r="F39" s="683">
        <f t="shared" si="0"/>
        <v>32</v>
      </c>
      <c r="G39" s="683">
        <f t="shared" si="0"/>
        <v>22</v>
      </c>
      <c r="H39" s="683">
        <f t="shared" si="0"/>
        <v>2472</v>
      </c>
      <c r="I39" s="925">
        <f t="shared" si="0"/>
        <v>1.621</v>
      </c>
      <c r="J39" s="378">
        <f t="shared" si="0"/>
        <v>62231</v>
      </c>
      <c r="K39" s="696">
        <f t="shared" si="0"/>
        <v>0</v>
      </c>
    </row>
    <row r="40" spans="1:11">
      <c r="I40" s="522"/>
    </row>
    <row r="41" spans="1:11" ht="16.5">
      <c r="A41" s="1242" t="s">
        <v>862</v>
      </c>
      <c r="B41" s="1242"/>
      <c r="C41" s="1242"/>
      <c r="D41" s="1242"/>
      <c r="E41" s="1242"/>
      <c r="F41" s="1242"/>
      <c r="G41" s="1242"/>
      <c r="H41" s="1242"/>
      <c r="I41" s="1242"/>
      <c r="J41" s="1242"/>
      <c r="K41" s="1242"/>
    </row>
    <row r="42" spans="1:11" ht="12.75" customHeight="1">
      <c r="A42" s="148"/>
      <c r="B42" s="148"/>
      <c r="C42" s="148"/>
      <c r="D42" s="148"/>
      <c r="E42" s="148"/>
      <c r="F42" s="148"/>
    </row>
    <row r="43" spans="1:11" ht="12.75" customHeight="1">
      <c r="A43" s="148" t="s">
        <v>11</v>
      </c>
      <c r="B43" s="148"/>
      <c r="C43" s="148"/>
      <c r="D43" s="148"/>
      <c r="E43" s="148"/>
      <c r="F43" s="148"/>
      <c r="G43" s="1116" t="s">
        <v>12</v>
      </c>
      <c r="H43" s="1116"/>
      <c r="I43" s="1116"/>
      <c r="J43" s="1116"/>
      <c r="K43" s="1116"/>
    </row>
    <row r="44" spans="1:11" ht="12.75" customHeight="1">
      <c r="A44" s="148"/>
      <c r="B44" s="148"/>
      <c r="C44" s="148"/>
      <c r="D44" s="148"/>
      <c r="E44" s="148"/>
      <c r="F44" s="148"/>
      <c r="G44" s="1116" t="s">
        <v>13</v>
      </c>
      <c r="H44" s="1116"/>
      <c r="I44" s="1116"/>
      <c r="J44" s="1116"/>
      <c r="K44" s="1116"/>
    </row>
    <row r="45" spans="1:11" ht="12.75" customHeight="1">
      <c r="F45" s="148"/>
      <c r="H45" s="149" t="s">
        <v>85</v>
      </c>
      <c r="I45" s="601"/>
      <c r="J45" s="601"/>
    </row>
    <row r="46" spans="1:11">
      <c r="H46" s="150" t="s">
        <v>82</v>
      </c>
      <c r="I46" s="602"/>
      <c r="J46" s="602"/>
    </row>
  </sheetData>
  <mergeCells count="14">
    <mergeCell ref="A1:H1"/>
    <mergeCell ref="A2:H2"/>
    <mergeCell ref="A4:H4"/>
    <mergeCell ref="K6:K7"/>
    <mergeCell ref="G43:K43"/>
    <mergeCell ref="G5:K5"/>
    <mergeCell ref="I6:I7"/>
    <mergeCell ref="J6:J7"/>
    <mergeCell ref="A41:K41"/>
    <mergeCell ref="G44:K44"/>
    <mergeCell ref="A6:A7"/>
    <mergeCell ref="B6:B7"/>
    <mergeCell ref="C6:E6"/>
    <mergeCell ref="F6:H6"/>
  </mergeCells>
  <printOptions horizontalCentered="1"/>
  <pageMargins left="0.70866141732283472" right="0.70866141732283472" top="0.23622047244094491" bottom="0" header="0.31496062992125984" footer="0.31496062992125984"/>
  <pageSetup paperSize="9" scale="83" orientation="landscape" r:id="rId1"/>
  <drawing r:id="rId2"/>
</worksheet>
</file>

<file path=xl/worksheets/sheet44.xml><?xml version="1.0" encoding="utf-8"?>
<worksheet xmlns="http://schemas.openxmlformats.org/spreadsheetml/2006/main" xmlns:r="http://schemas.openxmlformats.org/officeDocument/2006/relationships">
  <sheetPr>
    <tabColor rgb="FF00B050"/>
    <pageSetUpPr fitToPage="1"/>
  </sheetPr>
  <dimension ref="A1:L51"/>
  <sheetViews>
    <sheetView topLeftCell="A7" zoomScaleSheetLayoutView="73" workbookViewId="0">
      <selection activeCell="G7" sqref="G7"/>
    </sheetView>
  </sheetViews>
  <sheetFormatPr defaultRowHeight="12.75"/>
  <cols>
    <col min="1" max="1" width="5.7109375" customWidth="1"/>
    <col min="2" max="2" width="16.85546875" customWidth="1"/>
    <col min="3" max="4" width="12.7109375" customWidth="1"/>
    <col min="5" max="5" width="14.42578125" customWidth="1"/>
    <col min="6" max="6" width="17" customWidth="1"/>
    <col min="7" max="7" width="14.140625" customWidth="1"/>
    <col min="8" max="8" width="17" customWidth="1"/>
    <col min="9" max="9" width="13" customWidth="1"/>
    <col min="10" max="10" width="17" customWidth="1"/>
    <col min="11" max="11" width="11.28515625" customWidth="1"/>
    <col min="12" max="12" width="19.28515625" customWidth="1"/>
  </cols>
  <sheetData>
    <row r="1" spans="1:12" ht="15">
      <c r="A1" s="71"/>
      <c r="B1" s="71"/>
      <c r="C1" s="71"/>
      <c r="D1" s="71"/>
      <c r="E1" s="71"/>
      <c r="F1" s="71"/>
      <c r="G1" s="71"/>
      <c r="H1" s="71"/>
      <c r="K1" s="1132" t="s">
        <v>86</v>
      </c>
      <c r="L1" s="1132"/>
    </row>
    <row r="2" spans="1:12" ht="15.75">
      <c r="A2" s="1249" t="s">
        <v>0</v>
      </c>
      <c r="B2" s="1249"/>
      <c r="C2" s="1249"/>
      <c r="D2" s="1249"/>
      <c r="E2" s="1249"/>
      <c r="F2" s="1249"/>
      <c r="G2" s="1249"/>
      <c r="H2" s="1249"/>
      <c r="I2" s="1249"/>
      <c r="J2" s="1249"/>
      <c r="K2" s="1249"/>
      <c r="L2" s="1249"/>
    </row>
    <row r="3" spans="1:12" ht="20.25">
      <c r="A3" s="1086" t="s">
        <v>899</v>
      </c>
      <c r="B3" s="1086"/>
      <c r="C3" s="1086"/>
      <c r="D3" s="1086"/>
      <c r="E3" s="1086"/>
      <c r="F3" s="1086"/>
      <c r="G3" s="1086"/>
      <c r="H3" s="1086"/>
      <c r="I3" s="1086"/>
      <c r="J3" s="1086"/>
      <c r="K3" s="1086"/>
      <c r="L3" s="1086"/>
    </row>
    <row r="4" spans="1:12" ht="15.75">
      <c r="A4" s="1087" t="s">
        <v>955</v>
      </c>
      <c r="B4" s="1087"/>
      <c r="C4" s="1087"/>
      <c r="D4" s="1087"/>
      <c r="E4" s="1087"/>
      <c r="F4" s="1087"/>
      <c r="G4" s="1087"/>
      <c r="H4" s="1087"/>
      <c r="I4" s="1087"/>
      <c r="J4" s="1087"/>
      <c r="K4" s="1087"/>
      <c r="L4" s="1087"/>
    </row>
    <row r="5" spans="1:12">
      <c r="A5" s="71"/>
      <c r="B5" s="71"/>
      <c r="C5" s="71"/>
      <c r="D5" s="71"/>
      <c r="E5" s="71"/>
      <c r="F5" s="71"/>
      <c r="G5" s="71"/>
      <c r="H5" s="71"/>
      <c r="I5" s="71"/>
      <c r="J5" s="71"/>
      <c r="K5" s="71"/>
      <c r="L5" s="71"/>
    </row>
    <row r="6" spans="1:12">
      <c r="A6" s="942" t="s">
        <v>722</v>
      </c>
      <c r="B6" s="942"/>
      <c r="C6" s="71"/>
      <c r="D6" s="71"/>
      <c r="E6" s="71"/>
      <c r="F6" s="71"/>
      <c r="G6" s="71"/>
      <c r="H6" s="213"/>
      <c r="I6" s="71"/>
      <c r="J6" s="71"/>
      <c r="K6" s="71"/>
      <c r="L6" s="71"/>
    </row>
    <row r="7" spans="1:12" ht="18">
      <c r="A7" s="74"/>
      <c r="B7" s="74"/>
      <c r="C7" s="71"/>
      <c r="D7" s="71"/>
      <c r="E7" s="71"/>
      <c r="F7" s="71"/>
      <c r="G7" s="71"/>
      <c r="H7" s="71"/>
      <c r="I7" s="88"/>
      <c r="J7" s="106"/>
      <c r="K7" s="88" t="s">
        <v>913</v>
      </c>
      <c r="L7" s="71"/>
    </row>
    <row r="8" spans="1:12" ht="27.75" customHeight="1">
      <c r="A8" s="1243" t="s">
        <v>230</v>
      </c>
      <c r="B8" s="1243" t="s">
        <v>229</v>
      </c>
      <c r="C8" s="985" t="s">
        <v>515</v>
      </c>
      <c r="D8" s="985" t="s">
        <v>516</v>
      </c>
      <c r="E8" s="1247" t="s">
        <v>517</v>
      </c>
      <c r="F8" s="1247"/>
      <c r="G8" s="1247" t="s">
        <v>470</v>
      </c>
      <c r="H8" s="1247"/>
      <c r="I8" s="1247" t="s">
        <v>239</v>
      </c>
      <c r="J8" s="1247"/>
      <c r="K8" s="1248" t="s">
        <v>241</v>
      </c>
      <c r="L8" s="1248"/>
    </row>
    <row r="9" spans="1:12" ht="25.5">
      <c r="A9" s="1244"/>
      <c r="B9" s="1244"/>
      <c r="C9" s="985"/>
      <c r="D9" s="985"/>
      <c r="E9" s="338" t="s">
        <v>228</v>
      </c>
      <c r="F9" s="338" t="s">
        <v>206</v>
      </c>
      <c r="G9" s="338" t="s">
        <v>228</v>
      </c>
      <c r="H9" s="338" t="s">
        <v>206</v>
      </c>
      <c r="I9" s="338" t="s">
        <v>228</v>
      </c>
      <c r="J9" s="338" t="s">
        <v>206</v>
      </c>
      <c r="K9" s="338" t="s">
        <v>228</v>
      </c>
      <c r="L9" s="338" t="s">
        <v>206</v>
      </c>
    </row>
    <row r="10" spans="1:12" s="12" customFormat="1">
      <c r="A10" s="416">
        <v>1</v>
      </c>
      <c r="B10" s="416">
        <v>2</v>
      </c>
      <c r="C10" s="416">
        <v>3</v>
      </c>
      <c r="D10" s="416">
        <v>4</v>
      </c>
      <c r="E10" s="416">
        <v>5</v>
      </c>
      <c r="F10" s="416">
        <v>6</v>
      </c>
      <c r="G10" s="416">
        <v>7</v>
      </c>
      <c r="H10" s="416">
        <v>8</v>
      </c>
      <c r="I10" s="416">
        <v>9</v>
      </c>
      <c r="J10" s="416">
        <v>10</v>
      </c>
      <c r="K10" s="416">
        <v>11</v>
      </c>
      <c r="L10" s="416">
        <v>12</v>
      </c>
    </row>
    <row r="11" spans="1:12" s="12" customFormat="1">
      <c r="A11" s="84">
        <v>1</v>
      </c>
      <c r="B11" s="225" t="s">
        <v>673</v>
      </c>
      <c r="C11" s="310">
        <v>1586</v>
      </c>
      <c r="D11" s="310">
        <v>123894</v>
      </c>
      <c r="E11" s="836">
        <v>1617.3333333333333</v>
      </c>
      <c r="F11" s="836">
        <v>123232.66666666667</v>
      </c>
      <c r="G11" s="836">
        <v>1617.3333333333333</v>
      </c>
      <c r="H11" s="836">
        <v>123232.66666666667</v>
      </c>
      <c r="I11" s="836">
        <v>1617.3333333333333</v>
      </c>
      <c r="J11" s="836">
        <v>123232.66666666667</v>
      </c>
      <c r="K11" s="836">
        <v>0</v>
      </c>
      <c r="L11" s="836">
        <v>0</v>
      </c>
    </row>
    <row r="12" spans="1:12" s="12" customFormat="1">
      <c r="A12" s="84">
        <v>2</v>
      </c>
      <c r="B12" s="225" t="s">
        <v>674</v>
      </c>
      <c r="C12" s="310">
        <v>2764</v>
      </c>
      <c r="D12" s="310">
        <v>262113</v>
      </c>
      <c r="E12" s="836">
        <v>1027</v>
      </c>
      <c r="F12" s="836">
        <v>95876.99</v>
      </c>
      <c r="G12" s="836">
        <v>1890.3999999999999</v>
      </c>
      <c r="H12" s="836">
        <v>176206.36</v>
      </c>
      <c r="I12" s="836">
        <v>2001.6</v>
      </c>
      <c r="J12" s="836">
        <v>186571.44</v>
      </c>
      <c r="K12" s="836">
        <v>0</v>
      </c>
      <c r="L12" s="836">
        <v>0</v>
      </c>
    </row>
    <row r="13" spans="1:12" s="12" customFormat="1">
      <c r="A13" s="84">
        <v>3</v>
      </c>
      <c r="B13" s="225" t="s">
        <v>675</v>
      </c>
      <c r="C13" s="310">
        <v>1694</v>
      </c>
      <c r="D13" s="310">
        <v>142895</v>
      </c>
      <c r="E13" s="836">
        <v>1700.3333333333333</v>
      </c>
      <c r="F13" s="836">
        <v>29000</v>
      </c>
      <c r="G13" s="836">
        <v>1712</v>
      </c>
      <c r="H13" s="836">
        <v>112878</v>
      </c>
      <c r="I13" s="836">
        <v>1700.3333333333333</v>
      </c>
      <c r="J13" s="836">
        <v>82140</v>
      </c>
      <c r="K13" s="836">
        <v>0</v>
      </c>
      <c r="L13" s="836">
        <v>0</v>
      </c>
    </row>
    <row r="14" spans="1:12" s="12" customFormat="1">
      <c r="A14" s="84">
        <v>4</v>
      </c>
      <c r="B14" s="225" t="s">
        <v>676</v>
      </c>
      <c r="C14" s="310">
        <v>1837</v>
      </c>
      <c r="D14" s="310">
        <v>168352</v>
      </c>
      <c r="E14" s="836">
        <v>1749.6666666666665</v>
      </c>
      <c r="F14" s="836">
        <v>146046</v>
      </c>
      <c r="G14" s="836">
        <v>1937.3333333333335</v>
      </c>
      <c r="H14" s="836">
        <v>102553</v>
      </c>
      <c r="I14" s="836">
        <v>663.66666666666663</v>
      </c>
      <c r="J14" s="836">
        <v>71388.666666666672</v>
      </c>
      <c r="K14" s="836">
        <v>0</v>
      </c>
      <c r="L14" s="836">
        <v>0</v>
      </c>
    </row>
    <row r="15" spans="1:12" s="12" customFormat="1">
      <c r="A15" s="84">
        <v>5</v>
      </c>
      <c r="B15" s="225" t="s">
        <v>677</v>
      </c>
      <c r="C15" s="310">
        <v>2203</v>
      </c>
      <c r="D15" s="310">
        <v>203971</v>
      </c>
      <c r="E15" s="836">
        <v>2334.666666666667</v>
      </c>
      <c r="F15" s="836">
        <v>187396</v>
      </c>
      <c r="G15" s="836">
        <v>2191.666666666667</v>
      </c>
      <c r="H15" s="836">
        <v>176062.66666666669</v>
      </c>
      <c r="I15" s="836">
        <v>722</v>
      </c>
      <c r="J15" s="836">
        <v>55230</v>
      </c>
      <c r="K15" s="836">
        <v>0</v>
      </c>
      <c r="L15" s="836">
        <v>0</v>
      </c>
    </row>
    <row r="16" spans="1:12" s="12" customFormat="1">
      <c r="A16" s="84">
        <v>6</v>
      </c>
      <c r="B16" s="225" t="s">
        <v>678</v>
      </c>
      <c r="C16" s="479">
        <v>800</v>
      </c>
      <c r="D16" s="310">
        <v>56720</v>
      </c>
      <c r="E16" s="836">
        <v>805</v>
      </c>
      <c r="F16" s="836">
        <v>58350</v>
      </c>
      <c r="G16" s="836">
        <v>805</v>
      </c>
      <c r="H16" s="836">
        <v>58350</v>
      </c>
      <c r="I16" s="836">
        <v>805</v>
      </c>
      <c r="J16" s="836">
        <v>58350</v>
      </c>
      <c r="K16" s="836">
        <v>0</v>
      </c>
      <c r="L16" s="836">
        <v>0</v>
      </c>
    </row>
    <row r="17" spans="1:12" s="12" customFormat="1">
      <c r="A17" s="84">
        <v>7</v>
      </c>
      <c r="B17" s="225" t="s">
        <v>679</v>
      </c>
      <c r="C17" s="310">
        <v>2262</v>
      </c>
      <c r="D17" s="310">
        <v>182006</v>
      </c>
      <c r="E17" s="836">
        <v>2274</v>
      </c>
      <c r="F17" s="836">
        <v>180040</v>
      </c>
      <c r="G17" s="836">
        <v>196.00000000000003</v>
      </c>
      <c r="H17" s="836">
        <v>15142.000000000004</v>
      </c>
      <c r="I17" s="836">
        <v>245.00000000000003</v>
      </c>
      <c r="J17" s="836">
        <v>17361.999999999993</v>
      </c>
      <c r="K17" s="836">
        <v>80</v>
      </c>
      <c r="L17" s="836">
        <v>80</v>
      </c>
    </row>
    <row r="18" spans="1:12" s="12" customFormat="1">
      <c r="A18" s="84">
        <v>8</v>
      </c>
      <c r="B18" s="225" t="s">
        <v>680</v>
      </c>
      <c r="C18" s="310">
        <v>583</v>
      </c>
      <c r="D18" s="310">
        <v>31654</v>
      </c>
      <c r="E18" s="836">
        <v>583</v>
      </c>
      <c r="F18" s="836">
        <v>32328</v>
      </c>
      <c r="G18" s="836">
        <v>583</v>
      </c>
      <c r="H18" s="836">
        <v>32328</v>
      </c>
      <c r="I18" s="836">
        <v>583</v>
      </c>
      <c r="J18" s="836">
        <v>32328</v>
      </c>
      <c r="K18" s="836">
        <v>0</v>
      </c>
      <c r="L18" s="836">
        <v>0</v>
      </c>
    </row>
    <row r="19" spans="1:12" s="12" customFormat="1">
      <c r="A19" s="84">
        <v>9</v>
      </c>
      <c r="B19" s="225" t="s">
        <v>681</v>
      </c>
      <c r="C19" s="310">
        <v>1512</v>
      </c>
      <c r="D19" s="310">
        <v>122630</v>
      </c>
      <c r="E19" s="836">
        <v>1512</v>
      </c>
      <c r="F19" s="836">
        <v>120907.66666666667</v>
      </c>
      <c r="G19" s="836">
        <v>1512</v>
      </c>
      <c r="H19" s="836">
        <v>120907.66666666667</v>
      </c>
      <c r="I19" s="836">
        <v>1512</v>
      </c>
      <c r="J19" s="836">
        <v>120907.66666666667</v>
      </c>
      <c r="K19" s="836">
        <v>0</v>
      </c>
      <c r="L19" s="836">
        <v>0</v>
      </c>
    </row>
    <row r="20" spans="1:12" s="12" customFormat="1">
      <c r="A20" s="84">
        <v>10</v>
      </c>
      <c r="B20" s="694" t="s">
        <v>682</v>
      </c>
      <c r="C20" s="310">
        <v>1209</v>
      </c>
      <c r="D20" s="310">
        <v>79020</v>
      </c>
      <c r="E20" s="836">
        <v>1210</v>
      </c>
      <c r="F20" s="836">
        <v>78071</v>
      </c>
      <c r="G20" s="836">
        <v>1210</v>
      </c>
      <c r="H20" s="836">
        <v>78071</v>
      </c>
      <c r="I20" s="836">
        <v>1210</v>
      </c>
      <c r="J20" s="836">
        <v>78071</v>
      </c>
      <c r="K20" s="836">
        <v>0</v>
      </c>
      <c r="L20" s="836">
        <v>0</v>
      </c>
    </row>
    <row r="21" spans="1:12" s="12" customFormat="1">
      <c r="A21" s="84">
        <v>11</v>
      </c>
      <c r="B21" s="225" t="s">
        <v>683</v>
      </c>
      <c r="C21" s="310">
        <v>3447</v>
      </c>
      <c r="D21" s="310">
        <v>328338</v>
      </c>
      <c r="E21" s="836">
        <v>3257.6666666666665</v>
      </c>
      <c r="F21" s="836">
        <v>293523</v>
      </c>
      <c r="G21" s="836">
        <v>2934</v>
      </c>
      <c r="H21" s="836">
        <v>293523</v>
      </c>
      <c r="I21" s="836">
        <v>1955</v>
      </c>
      <c r="J21" s="836">
        <v>139834</v>
      </c>
      <c r="K21" s="836">
        <v>1385</v>
      </c>
      <c r="L21" s="837">
        <v>1270</v>
      </c>
    </row>
    <row r="22" spans="1:12" s="12" customFormat="1" ht="15" customHeight="1">
      <c r="A22" s="84">
        <v>12</v>
      </c>
      <c r="B22" s="694" t="s">
        <v>684</v>
      </c>
      <c r="C22" s="310">
        <v>1389</v>
      </c>
      <c r="D22" s="310">
        <v>84786</v>
      </c>
      <c r="E22" s="836">
        <v>1398</v>
      </c>
      <c r="F22" s="836">
        <v>83973</v>
      </c>
      <c r="G22" s="836">
        <v>1398</v>
      </c>
      <c r="H22" s="836">
        <v>33589.199999999997</v>
      </c>
      <c r="I22" s="836">
        <v>1398</v>
      </c>
      <c r="J22" s="836">
        <v>83973</v>
      </c>
      <c r="K22" s="836">
        <v>0</v>
      </c>
      <c r="L22" s="836">
        <v>0</v>
      </c>
    </row>
    <row r="23" spans="1:12" s="12" customFormat="1">
      <c r="A23" s="84">
        <v>13</v>
      </c>
      <c r="B23" s="225" t="s">
        <v>685</v>
      </c>
      <c r="C23" s="310">
        <v>2345</v>
      </c>
      <c r="D23" s="310">
        <v>201519</v>
      </c>
      <c r="E23" s="836">
        <v>1865</v>
      </c>
      <c r="F23" s="836">
        <v>54970</v>
      </c>
      <c r="G23" s="836">
        <v>1359.6666666666665</v>
      </c>
      <c r="H23" s="836">
        <v>45886</v>
      </c>
      <c r="I23" s="836">
        <v>2257.333333333333</v>
      </c>
      <c r="J23" s="836">
        <v>186269.33333333331</v>
      </c>
      <c r="K23" s="836">
        <v>20</v>
      </c>
      <c r="L23" s="836">
        <v>20</v>
      </c>
    </row>
    <row r="24" spans="1:12" s="12" customFormat="1">
      <c r="A24" s="84">
        <v>14</v>
      </c>
      <c r="B24" s="225" t="s">
        <v>686</v>
      </c>
      <c r="C24" s="310">
        <v>668</v>
      </c>
      <c r="D24" s="310">
        <v>45669</v>
      </c>
      <c r="E24" s="836">
        <v>668.33333333333326</v>
      </c>
      <c r="F24" s="836">
        <v>44829.333333333328</v>
      </c>
      <c r="G24" s="836">
        <v>668.33333333333326</v>
      </c>
      <c r="H24" s="836">
        <v>44829.333333333328</v>
      </c>
      <c r="I24" s="836">
        <v>668.33333333333326</v>
      </c>
      <c r="J24" s="836">
        <v>44829.333333333328</v>
      </c>
      <c r="K24" s="836">
        <v>14</v>
      </c>
      <c r="L24" s="836">
        <v>0</v>
      </c>
    </row>
    <row r="25" spans="1:12" s="12" customFormat="1">
      <c r="A25" s="84">
        <v>15</v>
      </c>
      <c r="B25" s="694" t="s">
        <v>687</v>
      </c>
      <c r="C25" s="479">
        <v>2316</v>
      </c>
      <c r="D25" s="310">
        <v>195733</v>
      </c>
      <c r="E25" s="836">
        <v>2316</v>
      </c>
      <c r="F25" s="836">
        <v>193218</v>
      </c>
      <c r="G25" s="836">
        <v>2316</v>
      </c>
      <c r="H25" s="836">
        <v>193218</v>
      </c>
      <c r="I25" s="836">
        <v>2316</v>
      </c>
      <c r="J25" s="836">
        <v>193218</v>
      </c>
      <c r="K25" s="836">
        <v>0</v>
      </c>
      <c r="L25" s="836">
        <v>0</v>
      </c>
    </row>
    <row r="26" spans="1:12">
      <c r="A26" s="84">
        <v>16</v>
      </c>
      <c r="B26" s="227" t="s">
        <v>688</v>
      </c>
      <c r="C26" s="311">
        <v>1863</v>
      </c>
      <c r="D26" s="311">
        <v>117518</v>
      </c>
      <c r="E26" s="837">
        <v>1656.6666666666665</v>
      </c>
      <c r="F26" s="837">
        <v>100294.33333333334</v>
      </c>
      <c r="G26" s="837">
        <v>1611</v>
      </c>
      <c r="H26" s="837">
        <v>100192</v>
      </c>
      <c r="I26" s="837">
        <v>626.33333333333337</v>
      </c>
      <c r="J26" s="837">
        <v>38002.333333333336</v>
      </c>
      <c r="K26" s="837">
        <v>0</v>
      </c>
      <c r="L26" s="837">
        <v>0</v>
      </c>
    </row>
    <row r="27" spans="1:12">
      <c r="A27" s="84">
        <v>17</v>
      </c>
      <c r="B27" s="314" t="s">
        <v>689</v>
      </c>
      <c r="C27" s="311">
        <v>1932</v>
      </c>
      <c r="D27" s="311">
        <v>142208</v>
      </c>
      <c r="E27" s="837">
        <v>2083</v>
      </c>
      <c r="F27" s="837">
        <v>120122</v>
      </c>
      <c r="G27" s="837">
        <v>2083</v>
      </c>
      <c r="H27" s="837">
        <v>142208</v>
      </c>
      <c r="I27" s="837">
        <v>2083</v>
      </c>
      <c r="J27" s="837">
        <v>142208</v>
      </c>
      <c r="K27" s="837">
        <v>0</v>
      </c>
      <c r="L27" s="837">
        <v>0</v>
      </c>
    </row>
    <row r="28" spans="1:12">
      <c r="A28" s="84">
        <v>18</v>
      </c>
      <c r="B28" s="227" t="s">
        <v>690</v>
      </c>
      <c r="C28" s="311">
        <v>2734</v>
      </c>
      <c r="D28" s="311">
        <v>222510</v>
      </c>
      <c r="E28" s="837">
        <v>2767</v>
      </c>
      <c r="F28" s="837">
        <v>222519</v>
      </c>
      <c r="G28" s="837">
        <v>2767</v>
      </c>
      <c r="H28" s="837">
        <v>222519</v>
      </c>
      <c r="I28" s="837">
        <v>2767</v>
      </c>
      <c r="J28" s="837">
        <v>222519</v>
      </c>
      <c r="K28" s="837">
        <v>0</v>
      </c>
      <c r="L28" s="837">
        <v>0</v>
      </c>
    </row>
    <row r="29" spans="1:12">
      <c r="A29" s="84">
        <v>19</v>
      </c>
      <c r="B29" s="227" t="s">
        <v>691</v>
      </c>
      <c r="C29" s="311">
        <v>1413</v>
      </c>
      <c r="D29" s="311">
        <v>142835</v>
      </c>
      <c r="E29" s="837">
        <v>1479.6666666666667</v>
      </c>
      <c r="F29" s="837">
        <v>140595.66666666669</v>
      </c>
      <c r="G29" s="837">
        <v>1479.6666666666667</v>
      </c>
      <c r="H29" s="837">
        <v>140595.66666666669</v>
      </c>
      <c r="I29" s="837">
        <v>1479.6666666666667</v>
      </c>
      <c r="J29" s="837">
        <v>140595.66666666669</v>
      </c>
      <c r="K29" s="837">
        <v>0</v>
      </c>
      <c r="L29" s="837">
        <v>0</v>
      </c>
    </row>
    <row r="30" spans="1:12">
      <c r="A30" s="84">
        <v>20</v>
      </c>
      <c r="B30" s="314" t="s">
        <v>692</v>
      </c>
      <c r="C30" s="311">
        <v>2551</v>
      </c>
      <c r="D30" s="311">
        <v>193029</v>
      </c>
      <c r="E30" s="837">
        <v>2537</v>
      </c>
      <c r="F30" s="311">
        <v>193029</v>
      </c>
      <c r="G30" s="837">
        <v>2537</v>
      </c>
      <c r="H30" s="311">
        <v>193029</v>
      </c>
      <c r="I30" s="837">
        <v>2537</v>
      </c>
      <c r="J30" s="311">
        <v>193029</v>
      </c>
      <c r="K30" s="837">
        <v>0</v>
      </c>
      <c r="L30" s="837">
        <v>0</v>
      </c>
    </row>
    <row r="31" spans="1:12">
      <c r="A31" s="84">
        <v>21</v>
      </c>
      <c r="B31" s="227" t="s">
        <v>693</v>
      </c>
      <c r="C31" s="311">
        <v>1336</v>
      </c>
      <c r="D31" s="311">
        <v>111329</v>
      </c>
      <c r="E31" s="837">
        <v>458.66666666666669</v>
      </c>
      <c r="F31" s="837">
        <v>11202</v>
      </c>
      <c r="G31" s="837">
        <v>458.66666666666669</v>
      </c>
      <c r="H31" s="837">
        <v>24988.666666666668</v>
      </c>
      <c r="I31" s="837">
        <v>458.66666666666669</v>
      </c>
      <c r="J31" s="837">
        <v>30880</v>
      </c>
      <c r="K31" s="837">
        <v>0</v>
      </c>
      <c r="L31" s="837">
        <v>0</v>
      </c>
    </row>
    <row r="32" spans="1:12">
      <c r="A32" s="84">
        <v>22</v>
      </c>
      <c r="B32" s="227" t="s">
        <v>694</v>
      </c>
      <c r="C32" s="311">
        <v>4270</v>
      </c>
      <c r="D32" s="311">
        <v>334200</v>
      </c>
      <c r="E32" s="837">
        <v>4272.3333333333339</v>
      </c>
      <c r="F32" s="837">
        <v>333308</v>
      </c>
      <c r="G32" s="837">
        <v>4274.333333333333</v>
      </c>
      <c r="H32" s="837">
        <v>332180.33333333337</v>
      </c>
      <c r="I32" s="837">
        <v>4272.3333333333339</v>
      </c>
      <c r="J32" s="837">
        <v>333308</v>
      </c>
      <c r="K32" s="837">
        <v>0</v>
      </c>
      <c r="L32" s="837">
        <v>0</v>
      </c>
    </row>
    <row r="33" spans="1:12">
      <c r="A33" s="84">
        <v>23</v>
      </c>
      <c r="B33" s="314" t="s">
        <v>695</v>
      </c>
      <c r="C33" s="311">
        <v>1928</v>
      </c>
      <c r="D33" s="311">
        <v>203428</v>
      </c>
      <c r="E33" s="837">
        <v>1928</v>
      </c>
      <c r="F33" s="837">
        <v>165261</v>
      </c>
      <c r="G33" s="837">
        <v>1928</v>
      </c>
      <c r="H33" s="837">
        <v>184885</v>
      </c>
      <c r="I33" s="837">
        <v>1928</v>
      </c>
      <c r="J33" s="837">
        <v>200962</v>
      </c>
      <c r="K33" s="837">
        <v>0</v>
      </c>
      <c r="L33" s="837">
        <v>0</v>
      </c>
    </row>
    <row r="34" spans="1:12">
      <c r="A34" s="84">
        <v>24</v>
      </c>
      <c r="B34" s="314" t="s">
        <v>696</v>
      </c>
      <c r="C34" s="311">
        <v>1152</v>
      </c>
      <c r="D34" s="311">
        <v>90562</v>
      </c>
      <c r="E34" s="837">
        <v>1152</v>
      </c>
      <c r="F34" s="837">
        <v>87013</v>
      </c>
      <c r="G34" s="837">
        <v>1152</v>
      </c>
      <c r="H34" s="837">
        <v>82178</v>
      </c>
      <c r="I34" s="837">
        <v>1152</v>
      </c>
      <c r="J34" s="837">
        <v>84112</v>
      </c>
      <c r="K34" s="837">
        <v>1198</v>
      </c>
      <c r="L34" s="837">
        <v>1198</v>
      </c>
    </row>
    <row r="35" spans="1:12">
      <c r="A35" s="84">
        <v>25</v>
      </c>
      <c r="B35" s="314" t="s">
        <v>697</v>
      </c>
      <c r="C35" s="311">
        <v>1006</v>
      </c>
      <c r="D35" s="311">
        <v>90806</v>
      </c>
      <c r="E35" s="837">
        <v>417</v>
      </c>
      <c r="F35" s="837">
        <v>29753</v>
      </c>
      <c r="G35" s="837">
        <v>492</v>
      </c>
      <c r="H35" s="837">
        <v>40846</v>
      </c>
      <c r="I35" s="837">
        <v>1006</v>
      </c>
      <c r="J35" s="837">
        <v>86554</v>
      </c>
      <c r="K35" s="837">
        <v>210</v>
      </c>
      <c r="L35" s="837">
        <v>210</v>
      </c>
    </row>
    <row r="36" spans="1:12">
      <c r="A36" s="84">
        <v>26</v>
      </c>
      <c r="B36" s="227" t="s">
        <v>698</v>
      </c>
      <c r="C36" s="311">
        <v>2100</v>
      </c>
      <c r="D36" s="311">
        <v>142674</v>
      </c>
      <c r="E36" s="837">
        <v>2135</v>
      </c>
      <c r="F36" s="837">
        <v>140491</v>
      </c>
      <c r="G36" s="837">
        <v>2135</v>
      </c>
      <c r="H36" s="837">
        <v>130643.66666666666</v>
      </c>
      <c r="I36" s="837">
        <v>2135</v>
      </c>
      <c r="J36" s="837">
        <v>45754.333333333328</v>
      </c>
      <c r="K36" s="837">
        <v>0</v>
      </c>
      <c r="L36" s="837">
        <v>0</v>
      </c>
    </row>
    <row r="37" spans="1:12">
      <c r="A37" s="84">
        <v>27</v>
      </c>
      <c r="B37" s="227" t="s">
        <v>699</v>
      </c>
      <c r="C37" s="311">
        <v>1896</v>
      </c>
      <c r="D37" s="311">
        <v>133767</v>
      </c>
      <c r="E37" s="837">
        <v>2011</v>
      </c>
      <c r="F37" s="837">
        <v>142170</v>
      </c>
      <c r="G37" s="837">
        <v>2011</v>
      </c>
      <c r="H37" s="837">
        <v>20161</v>
      </c>
      <c r="I37" s="837">
        <v>2011</v>
      </c>
      <c r="J37" s="837">
        <v>36727.333333333336</v>
      </c>
      <c r="K37" s="837">
        <v>0</v>
      </c>
      <c r="L37" s="837">
        <v>0</v>
      </c>
    </row>
    <row r="38" spans="1:12">
      <c r="A38" s="84">
        <v>28</v>
      </c>
      <c r="B38" s="227" t="s">
        <v>700</v>
      </c>
      <c r="C38" s="311">
        <v>1356</v>
      </c>
      <c r="D38" s="311">
        <v>94650</v>
      </c>
      <c r="E38" s="837">
        <v>1365</v>
      </c>
      <c r="F38" s="837">
        <v>918</v>
      </c>
      <c r="G38" s="837">
        <v>1365</v>
      </c>
      <c r="H38" s="837">
        <v>98343</v>
      </c>
      <c r="I38" s="837">
        <v>1365</v>
      </c>
      <c r="J38" s="837">
        <v>98343</v>
      </c>
      <c r="K38" s="837">
        <v>43</v>
      </c>
      <c r="L38" s="837">
        <v>43</v>
      </c>
    </row>
    <row r="39" spans="1:12">
      <c r="A39" s="84">
        <v>29</v>
      </c>
      <c r="B39" s="227" t="s">
        <v>701</v>
      </c>
      <c r="C39" s="311">
        <v>866</v>
      </c>
      <c r="D39" s="311">
        <v>62985</v>
      </c>
      <c r="E39" s="837">
        <v>927.33333333333326</v>
      </c>
      <c r="F39" s="837">
        <v>76756.333333333328</v>
      </c>
      <c r="G39" s="837">
        <v>911</v>
      </c>
      <c r="H39" s="837">
        <v>514391.66666666663</v>
      </c>
      <c r="I39" s="837">
        <v>911</v>
      </c>
      <c r="J39" s="837">
        <v>76756.333333333328</v>
      </c>
      <c r="K39" s="837">
        <v>0</v>
      </c>
      <c r="L39" s="837">
        <v>0</v>
      </c>
    </row>
    <row r="40" spans="1:12">
      <c r="A40" s="84">
        <v>30</v>
      </c>
      <c r="B40" s="314" t="s">
        <v>702</v>
      </c>
      <c r="C40" s="311">
        <v>2507</v>
      </c>
      <c r="D40" s="311">
        <v>201957</v>
      </c>
      <c r="E40" s="837">
        <v>2430</v>
      </c>
      <c r="F40" s="837">
        <v>190835</v>
      </c>
      <c r="G40" s="837">
        <v>2506</v>
      </c>
      <c r="H40" s="837">
        <v>199977</v>
      </c>
      <c r="I40" s="837">
        <v>2506</v>
      </c>
      <c r="J40" s="837">
        <v>199977</v>
      </c>
      <c r="K40" s="837">
        <v>0</v>
      </c>
      <c r="L40" s="837">
        <v>0</v>
      </c>
    </row>
    <row r="41" spans="1:12">
      <c r="A41" s="417"/>
      <c r="B41" s="394" t="s">
        <v>703</v>
      </c>
      <c r="C41" s="426">
        <f>SUM(C11:C40)</f>
        <v>55525</v>
      </c>
      <c r="D41" s="426">
        <f t="shared" ref="D41:L41" si="0">SUM(D11:D40)</f>
        <v>4513758</v>
      </c>
      <c r="E41" s="838">
        <f t="shared" si="0"/>
        <v>51937.666666666672</v>
      </c>
      <c r="F41" s="838">
        <f t="shared" si="0"/>
        <v>3676028.9899999998</v>
      </c>
      <c r="G41" s="838">
        <f t="shared" si="0"/>
        <v>50041.4</v>
      </c>
      <c r="H41" s="838">
        <f t="shared" si="0"/>
        <v>4033914.8933333326</v>
      </c>
      <c r="I41" s="838">
        <f t="shared" si="0"/>
        <v>46892.6</v>
      </c>
      <c r="J41" s="838">
        <f t="shared" si="0"/>
        <v>3403433.1066666669</v>
      </c>
      <c r="K41" s="838">
        <f t="shared" si="0"/>
        <v>2950</v>
      </c>
      <c r="L41" s="838">
        <f t="shared" si="0"/>
        <v>2821</v>
      </c>
    </row>
    <row r="42" spans="1:12">
      <c r="A42" s="75"/>
      <c r="B42" s="75"/>
      <c r="C42" s="71"/>
      <c r="D42" s="71"/>
      <c r="E42" s="71"/>
      <c r="F42" s="71"/>
      <c r="G42" s="71"/>
      <c r="H42" s="71"/>
      <c r="I42" s="71"/>
      <c r="J42" s="71"/>
      <c r="K42" s="71"/>
      <c r="L42" s="71"/>
    </row>
    <row r="43" spans="1:12">
      <c r="A43" s="71"/>
      <c r="B43" s="71"/>
      <c r="C43" s="71"/>
      <c r="D43" s="71"/>
      <c r="E43" s="71"/>
      <c r="F43" s="71"/>
      <c r="G43" s="71"/>
      <c r="H43" s="71"/>
      <c r="I43" s="71"/>
      <c r="J43" s="71"/>
      <c r="K43" s="71"/>
      <c r="L43" s="71"/>
    </row>
    <row r="44" spans="1:12">
      <c r="A44" s="71"/>
      <c r="B44" s="71"/>
      <c r="C44" s="71"/>
      <c r="D44" s="71"/>
      <c r="E44" s="71"/>
      <c r="F44" s="71"/>
      <c r="G44" s="71"/>
      <c r="H44" s="71"/>
      <c r="I44" s="71"/>
      <c r="J44" s="71"/>
      <c r="K44" s="71"/>
      <c r="L44" s="71"/>
    </row>
    <row r="46" spans="1:12">
      <c r="A46" s="1245"/>
      <c r="B46" s="1245"/>
      <c r="C46" s="1245"/>
      <c r="D46" s="1245"/>
      <c r="E46" s="1245"/>
      <c r="F46" s="1245"/>
      <c r="G46" s="1245"/>
      <c r="H46" s="1245"/>
      <c r="I46" s="1245"/>
      <c r="J46" s="1245"/>
      <c r="K46" s="1245"/>
      <c r="L46" s="1245"/>
    </row>
    <row r="47" spans="1:12">
      <c r="A47" s="71"/>
      <c r="B47" s="71"/>
      <c r="C47" s="71"/>
      <c r="D47" s="71"/>
      <c r="E47" s="71"/>
      <c r="F47" s="71"/>
      <c r="G47" s="71"/>
      <c r="H47" s="71"/>
      <c r="I47" s="71"/>
      <c r="J47" s="71"/>
      <c r="K47" s="71"/>
      <c r="L47" s="71"/>
    </row>
    <row r="48" spans="1:12" ht="15.75">
      <c r="A48" s="78" t="s">
        <v>11</v>
      </c>
      <c r="B48" s="78"/>
      <c r="C48" s="78"/>
      <c r="D48" s="78"/>
      <c r="E48" s="78"/>
      <c r="F48" s="78"/>
      <c r="G48" s="78"/>
      <c r="H48" s="78"/>
      <c r="I48" s="1246"/>
      <c r="J48" s="1246"/>
      <c r="K48" s="71"/>
      <c r="L48" s="71"/>
    </row>
    <row r="49" spans="1:12" ht="15.75" customHeight="1">
      <c r="A49" s="1103" t="s">
        <v>13</v>
      </c>
      <c r="B49" s="1103"/>
      <c r="C49" s="1103"/>
      <c r="D49" s="1103"/>
      <c r="E49" s="1103"/>
      <c r="F49" s="1103"/>
      <c r="G49" s="1103"/>
      <c r="H49" s="1103"/>
      <c r="I49" s="1103"/>
      <c r="J49" s="1103"/>
      <c r="K49" s="71"/>
      <c r="L49" s="71"/>
    </row>
    <row r="50" spans="1:12" ht="15.6" customHeight="1">
      <c r="A50" s="1103" t="s">
        <v>14</v>
      </c>
      <c r="B50" s="1103"/>
      <c r="C50" s="1103"/>
      <c r="D50" s="1103"/>
      <c r="E50" s="1103"/>
      <c r="F50" s="1103"/>
      <c r="G50" s="1103"/>
      <c r="H50" s="1103"/>
      <c r="I50" s="1103"/>
      <c r="J50" s="1103"/>
      <c r="K50" s="71"/>
      <c r="L50" s="71"/>
    </row>
    <row r="51" spans="1:12">
      <c r="A51" s="71"/>
      <c r="B51" s="71"/>
      <c r="C51" s="71"/>
      <c r="D51" s="71"/>
      <c r="E51" s="71"/>
      <c r="F51" s="71"/>
      <c r="I51" s="28" t="s">
        <v>82</v>
      </c>
      <c r="J51" s="28"/>
      <c r="K51" s="28"/>
      <c r="L51" s="28"/>
    </row>
  </sheetData>
  <mergeCells count="18">
    <mergeCell ref="A6:B6"/>
    <mergeCell ref="A4:L4"/>
    <mergeCell ref="A2:L2"/>
    <mergeCell ref="A3:L3"/>
    <mergeCell ref="K1:L1"/>
    <mergeCell ref="A50:J50"/>
    <mergeCell ref="B8:B9"/>
    <mergeCell ref="A8:A9"/>
    <mergeCell ref="C8:C9"/>
    <mergeCell ref="A46:H46"/>
    <mergeCell ref="I46:L46"/>
    <mergeCell ref="A49:J49"/>
    <mergeCell ref="I48:J48"/>
    <mergeCell ref="G8:H8"/>
    <mergeCell ref="D8:D9"/>
    <mergeCell ref="E8:F8"/>
    <mergeCell ref="I8:J8"/>
    <mergeCell ref="K8:L8"/>
  </mergeCells>
  <printOptions horizontalCentered="1"/>
  <pageMargins left="0.70866141732283472" right="0.70866141732283472" top="0.23622047244094491" bottom="0" header="0.31496062992125984" footer="0.31496062992125984"/>
  <pageSetup paperSize="9" scale="78" orientation="landscape" r:id="rId1"/>
  <colBreaks count="1" manualBreakCount="1">
    <brk id="12" max="37" man="1"/>
  </colBreaks>
  <drawing r:id="rId2"/>
</worksheet>
</file>

<file path=xl/worksheets/sheet45.xml><?xml version="1.0" encoding="utf-8"?>
<worksheet xmlns="http://schemas.openxmlformats.org/spreadsheetml/2006/main" xmlns:r="http://schemas.openxmlformats.org/officeDocument/2006/relationships">
  <sheetPr>
    <tabColor rgb="FF00B050"/>
    <pageSetUpPr fitToPage="1"/>
  </sheetPr>
  <dimension ref="A1:G49"/>
  <sheetViews>
    <sheetView topLeftCell="A22" zoomScaleSheetLayoutView="100" workbookViewId="0">
      <selection activeCell="G7" sqref="G7"/>
    </sheetView>
  </sheetViews>
  <sheetFormatPr defaultColWidth="8.85546875" defaultRowHeight="12.75"/>
  <cols>
    <col min="1" max="1" width="6" style="71" customWidth="1"/>
    <col min="2" max="2" width="18.7109375" style="71" customWidth="1"/>
    <col min="3" max="3" width="20.5703125" style="71" customWidth="1"/>
    <col min="4" max="4" width="22.28515625" style="71" customWidth="1"/>
    <col min="5" max="5" width="25.42578125" style="71" customWidth="1"/>
    <col min="6" max="6" width="27.42578125" style="71" customWidth="1"/>
    <col min="7" max="16384" width="8.85546875" style="71"/>
  </cols>
  <sheetData>
    <row r="1" spans="1:7" ht="12.75" customHeight="1">
      <c r="D1" s="206"/>
      <c r="E1" s="206"/>
      <c r="F1" s="207" t="s">
        <v>99</v>
      </c>
    </row>
    <row r="2" spans="1:7" ht="15" customHeight="1">
      <c r="B2" s="1249" t="s">
        <v>0</v>
      </c>
      <c r="C2" s="1249"/>
      <c r="D2" s="1249"/>
      <c r="E2" s="1249"/>
      <c r="F2" s="1249"/>
    </row>
    <row r="3" spans="1:7" ht="20.25">
      <c r="B3" s="1086" t="s">
        <v>899</v>
      </c>
      <c r="C3" s="1086"/>
      <c r="D3" s="1086"/>
      <c r="E3" s="1086"/>
      <c r="F3" s="1086"/>
    </row>
    <row r="4" spans="1:7" ht="11.25" customHeight="1"/>
    <row r="5" spans="1:7">
      <c r="A5" s="1251" t="s">
        <v>467</v>
      </c>
      <c r="B5" s="1251"/>
      <c r="C5" s="1251"/>
      <c r="D5" s="1251"/>
      <c r="E5" s="1251"/>
      <c r="F5" s="1251"/>
    </row>
    <row r="6" spans="1:7" ht="8.4499999999999993" customHeight="1">
      <c r="A6" s="73"/>
      <c r="B6" s="73"/>
      <c r="C6" s="73"/>
      <c r="D6" s="73"/>
      <c r="E6" s="73"/>
      <c r="F6" s="73"/>
    </row>
    <row r="7" spans="1:7" ht="18" customHeight="1">
      <c r="A7" s="942" t="s">
        <v>722</v>
      </c>
      <c r="B7" s="942"/>
    </row>
    <row r="8" spans="1:7" ht="18" hidden="1" customHeight="1">
      <c r="A8" s="74" t="s">
        <v>1</v>
      </c>
    </row>
    <row r="9" spans="1:7" ht="30.6" customHeight="1">
      <c r="A9" s="1243" t="s">
        <v>2</v>
      </c>
      <c r="B9" s="1243" t="s">
        <v>3</v>
      </c>
      <c r="C9" s="1252" t="s">
        <v>463</v>
      </c>
      <c r="D9" s="1253"/>
      <c r="E9" s="1252" t="s">
        <v>466</v>
      </c>
      <c r="F9" s="1253"/>
    </row>
    <row r="10" spans="1:7" s="79" customFormat="1" ht="25.5">
      <c r="A10" s="1243"/>
      <c r="B10" s="1243"/>
      <c r="C10" s="416" t="s">
        <v>464</v>
      </c>
      <c r="D10" s="416" t="s">
        <v>465</v>
      </c>
      <c r="E10" s="416" t="s">
        <v>464</v>
      </c>
      <c r="F10" s="416" t="s">
        <v>465</v>
      </c>
      <c r="G10" s="95"/>
    </row>
    <row r="11" spans="1:7" s="126" customFormat="1">
      <c r="A11" s="125">
        <v>1</v>
      </c>
      <c r="B11" s="125">
        <v>2</v>
      </c>
      <c r="C11" s="125">
        <v>3</v>
      </c>
      <c r="D11" s="125">
        <v>4</v>
      </c>
      <c r="E11" s="125">
        <v>5</v>
      </c>
      <c r="F11" s="125">
        <v>6</v>
      </c>
    </row>
    <row r="12" spans="1:7" s="126" customFormat="1">
      <c r="A12" s="84">
        <v>1</v>
      </c>
      <c r="B12" s="225" t="s">
        <v>673</v>
      </c>
      <c r="C12" s="310">
        <v>840</v>
      </c>
      <c r="D12" s="310">
        <f>C12</f>
        <v>840</v>
      </c>
      <c r="E12" s="310">
        <v>746</v>
      </c>
      <c r="F12" s="310">
        <f>E12</f>
        <v>746</v>
      </c>
    </row>
    <row r="13" spans="1:7" s="126" customFormat="1">
      <c r="A13" s="84">
        <v>2</v>
      </c>
      <c r="B13" s="225" t="s">
        <v>674</v>
      </c>
      <c r="C13" s="310">
        <v>1424</v>
      </c>
      <c r="D13" s="310">
        <f t="shared" ref="D13:D41" si="0">C13</f>
        <v>1424</v>
      </c>
      <c r="E13" s="310">
        <v>1340</v>
      </c>
      <c r="F13" s="310">
        <f t="shared" ref="F13:F41" si="1">E13</f>
        <v>1340</v>
      </c>
    </row>
    <row r="14" spans="1:7" s="126" customFormat="1">
      <c r="A14" s="84">
        <v>3</v>
      </c>
      <c r="B14" s="225" t="s">
        <v>675</v>
      </c>
      <c r="C14" s="310">
        <v>885</v>
      </c>
      <c r="D14" s="310">
        <f t="shared" si="0"/>
        <v>885</v>
      </c>
      <c r="E14" s="310">
        <v>809</v>
      </c>
      <c r="F14" s="310">
        <f t="shared" si="1"/>
        <v>809</v>
      </c>
    </row>
    <row r="15" spans="1:7" s="126" customFormat="1">
      <c r="A15" s="84">
        <v>4</v>
      </c>
      <c r="B15" s="225" t="s">
        <v>676</v>
      </c>
      <c r="C15" s="310">
        <v>995</v>
      </c>
      <c r="D15" s="310">
        <f t="shared" si="0"/>
        <v>995</v>
      </c>
      <c r="E15" s="310">
        <v>842</v>
      </c>
      <c r="F15" s="310">
        <f t="shared" si="1"/>
        <v>842</v>
      </c>
    </row>
    <row r="16" spans="1:7" s="126" customFormat="1">
      <c r="A16" s="84">
        <v>5</v>
      </c>
      <c r="B16" s="225" t="s">
        <v>677</v>
      </c>
      <c r="C16" s="479">
        <v>1192</v>
      </c>
      <c r="D16" s="310">
        <f t="shared" si="0"/>
        <v>1192</v>
      </c>
      <c r="E16" s="310">
        <v>1011</v>
      </c>
      <c r="F16" s="310">
        <f t="shared" si="1"/>
        <v>1011</v>
      </c>
    </row>
    <row r="17" spans="1:6" s="126" customFormat="1">
      <c r="A17" s="84">
        <v>6</v>
      </c>
      <c r="B17" s="225" t="s">
        <v>678</v>
      </c>
      <c r="C17" s="479">
        <v>490</v>
      </c>
      <c r="D17" s="310">
        <f t="shared" si="0"/>
        <v>490</v>
      </c>
      <c r="E17" s="310">
        <v>310</v>
      </c>
      <c r="F17" s="310">
        <f t="shared" si="1"/>
        <v>310</v>
      </c>
    </row>
    <row r="18" spans="1:6" s="126" customFormat="1">
      <c r="A18" s="84">
        <v>7</v>
      </c>
      <c r="B18" s="225" t="s">
        <v>679</v>
      </c>
      <c r="C18" s="310">
        <v>1226</v>
      </c>
      <c r="D18" s="310">
        <f t="shared" si="0"/>
        <v>1226</v>
      </c>
      <c r="E18" s="310">
        <v>1036</v>
      </c>
      <c r="F18" s="310">
        <f t="shared" si="1"/>
        <v>1036</v>
      </c>
    </row>
    <row r="19" spans="1:6" s="126" customFormat="1">
      <c r="A19" s="84">
        <v>8</v>
      </c>
      <c r="B19" s="225" t="s">
        <v>680</v>
      </c>
      <c r="C19" s="310">
        <v>295</v>
      </c>
      <c r="D19" s="310">
        <f t="shared" si="0"/>
        <v>295</v>
      </c>
      <c r="E19" s="310">
        <v>288</v>
      </c>
      <c r="F19" s="310">
        <f t="shared" si="1"/>
        <v>288</v>
      </c>
    </row>
    <row r="20" spans="1:6" s="126" customFormat="1">
      <c r="A20" s="84">
        <v>9</v>
      </c>
      <c r="B20" s="225" t="s">
        <v>681</v>
      </c>
      <c r="C20" s="310">
        <v>759</v>
      </c>
      <c r="D20" s="310">
        <f t="shared" si="0"/>
        <v>759</v>
      </c>
      <c r="E20" s="310">
        <v>753</v>
      </c>
      <c r="F20" s="310">
        <f t="shared" si="1"/>
        <v>753</v>
      </c>
    </row>
    <row r="21" spans="1:6" s="126" customFormat="1">
      <c r="A21" s="84">
        <v>10</v>
      </c>
      <c r="B21" s="225" t="s">
        <v>682</v>
      </c>
      <c r="C21" s="310">
        <v>651</v>
      </c>
      <c r="D21" s="310">
        <f t="shared" si="0"/>
        <v>651</v>
      </c>
      <c r="E21" s="310">
        <v>558</v>
      </c>
      <c r="F21" s="310">
        <f t="shared" si="1"/>
        <v>558</v>
      </c>
    </row>
    <row r="22" spans="1:6" s="126" customFormat="1">
      <c r="A22" s="84">
        <v>11</v>
      </c>
      <c r="B22" s="225" t="s">
        <v>683</v>
      </c>
      <c r="C22" s="310">
        <v>2043</v>
      </c>
      <c r="D22" s="310">
        <f t="shared" si="0"/>
        <v>2043</v>
      </c>
      <c r="E22" s="310">
        <v>1404</v>
      </c>
      <c r="F22" s="310">
        <f t="shared" si="1"/>
        <v>1404</v>
      </c>
    </row>
    <row r="23" spans="1:6" s="126" customFormat="1">
      <c r="A23" s="84">
        <v>12</v>
      </c>
      <c r="B23" s="225" t="s">
        <v>684</v>
      </c>
      <c r="C23" s="310">
        <v>764</v>
      </c>
      <c r="D23" s="310">
        <f t="shared" si="0"/>
        <v>764</v>
      </c>
      <c r="E23" s="310">
        <v>625</v>
      </c>
      <c r="F23" s="310">
        <f t="shared" si="1"/>
        <v>625</v>
      </c>
    </row>
    <row r="24" spans="1:6" s="126" customFormat="1">
      <c r="A24" s="84">
        <v>13</v>
      </c>
      <c r="B24" s="225" t="s">
        <v>685</v>
      </c>
      <c r="C24" s="310">
        <v>1224</v>
      </c>
      <c r="D24" s="310">
        <f t="shared" si="0"/>
        <v>1224</v>
      </c>
      <c r="E24" s="310">
        <v>1121</v>
      </c>
      <c r="F24" s="310">
        <f t="shared" si="1"/>
        <v>1121</v>
      </c>
    </row>
    <row r="25" spans="1:6" s="126" customFormat="1">
      <c r="A25" s="84">
        <v>14</v>
      </c>
      <c r="B25" s="225" t="s">
        <v>686</v>
      </c>
      <c r="C25" s="310">
        <v>331</v>
      </c>
      <c r="D25" s="310">
        <f t="shared" si="0"/>
        <v>331</v>
      </c>
      <c r="E25" s="310">
        <v>337</v>
      </c>
      <c r="F25" s="310">
        <f t="shared" si="1"/>
        <v>337</v>
      </c>
    </row>
    <row r="26" spans="1:6" s="126" customFormat="1">
      <c r="A26" s="84">
        <v>15</v>
      </c>
      <c r="B26" s="225" t="s">
        <v>687</v>
      </c>
      <c r="C26" s="479">
        <v>1442</v>
      </c>
      <c r="D26" s="310">
        <f t="shared" si="0"/>
        <v>1442</v>
      </c>
      <c r="E26" s="479">
        <v>874</v>
      </c>
      <c r="F26" s="310">
        <f t="shared" si="1"/>
        <v>874</v>
      </c>
    </row>
    <row r="27" spans="1:6">
      <c r="A27" s="84">
        <v>16</v>
      </c>
      <c r="B27" s="227" t="s">
        <v>688</v>
      </c>
      <c r="C27" s="415">
        <v>1016</v>
      </c>
      <c r="D27" s="310">
        <f t="shared" si="0"/>
        <v>1016</v>
      </c>
      <c r="E27" s="415">
        <v>847</v>
      </c>
      <c r="F27" s="310">
        <f t="shared" si="1"/>
        <v>847</v>
      </c>
    </row>
    <row r="28" spans="1:6">
      <c r="A28" s="84">
        <v>17</v>
      </c>
      <c r="B28" s="227" t="s">
        <v>689</v>
      </c>
      <c r="C28" s="415">
        <v>1067</v>
      </c>
      <c r="D28" s="310">
        <f t="shared" si="0"/>
        <v>1067</v>
      </c>
      <c r="E28" s="415">
        <v>865</v>
      </c>
      <c r="F28" s="310">
        <f t="shared" si="1"/>
        <v>865</v>
      </c>
    </row>
    <row r="29" spans="1:6">
      <c r="A29" s="84">
        <v>18</v>
      </c>
      <c r="B29" s="227" t="s">
        <v>690</v>
      </c>
      <c r="C29" s="415">
        <v>1543</v>
      </c>
      <c r="D29" s="310">
        <f t="shared" si="0"/>
        <v>1543</v>
      </c>
      <c r="E29" s="415">
        <v>1191</v>
      </c>
      <c r="F29" s="310">
        <f t="shared" si="1"/>
        <v>1191</v>
      </c>
    </row>
    <row r="30" spans="1:6">
      <c r="A30" s="84">
        <v>19</v>
      </c>
      <c r="B30" s="227" t="s">
        <v>691</v>
      </c>
      <c r="C30" s="415">
        <v>771</v>
      </c>
      <c r="D30" s="310">
        <f t="shared" si="0"/>
        <v>771</v>
      </c>
      <c r="E30" s="415">
        <v>642</v>
      </c>
      <c r="F30" s="310">
        <f t="shared" si="1"/>
        <v>642</v>
      </c>
    </row>
    <row r="31" spans="1:6">
      <c r="A31" s="84">
        <v>20</v>
      </c>
      <c r="B31" s="227" t="s">
        <v>692</v>
      </c>
      <c r="C31" s="415">
        <v>1531</v>
      </c>
      <c r="D31" s="310">
        <f t="shared" si="0"/>
        <v>1531</v>
      </c>
      <c r="E31" s="415">
        <v>1020</v>
      </c>
      <c r="F31" s="310">
        <f t="shared" si="1"/>
        <v>1020</v>
      </c>
    </row>
    <row r="32" spans="1:6">
      <c r="A32" s="84">
        <v>21</v>
      </c>
      <c r="B32" s="227" t="s">
        <v>693</v>
      </c>
      <c r="C32" s="415">
        <v>824</v>
      </c>
      <c r="D32" s="310">
        <f t="shared" si="0"/>
        <v>824</v>
      </c>
      <c r="E32" s="415">
        <v>512</v>
      </c>
      <c r="F32" s="310">
        <f t="shared" si="1"/>
        <v>512</v>
      </c>
    </row>
    <row r="33" spans="1:6">
      <c r="A33" s="84">
        <v>22</v>
      </c>
      <c r="B33" s="227" t="s">
        <v>694</v>
      </c>
      <c r="C33" s="415">
        <v>2590</v>
      </c>
      <c r="D33" s="310">
        <f t="shared" si="0"/>
        <v>2590</v>
      </c>
      <c r="E33" s="415">
        <v>1680</v>
      </c>
      <c r="F33" s="310">
        <f t="shared" si="1"/>
        <v>1680</v>
      </c>
    </row>
    <row r="34" spans="1:6">
      <c r="A34" s="84">
        <v>23</v>
      </c>
      <c r="B34" s="227" t="s">
        <v>695</v>
      </c>
      <c r="C34" s="415">
        <v>1183</v>
      </c>
      <c r="D34" s="310">
        <f t="shared" si="0"/>
        <v>1183</v>
      </c>
      <c r="E34" s="415">
        <v>745</v>
      </c>
      <c r="F34" s="310">
        <f t="shared" si="1"/>
        <v>745</v>
      </c>
    </row>
    <row r="35" spans="1:6">
      <c r="A35" s="84">
        <v>24</v>
      </c>
      <c r="B35" s="227" t="s">
        <v>696</v>
      </c>
      <c r="C35" s="415">
        <v>643</v>
      </c>
      <c r="D35" s="310">
        <f t="shared" si="0"/>
        <v>643</v>
      </c>
      <c r="E35" s="415">
        <v>509</v>
      </c>
      <c r="F35" s="310">
        <f t="shared" si="1"/>
        <v>509</v>
      </c>
    </row>
    <row r="36" spans="1:6">
      <c r="A36" s="84">
        <v>25</v>
      </c>
      <c r="B36" s="227" t="s">
        <v>697</v>
      </c>
      <c r="C36" s="415">
        <v>517</v>
      </c>
      <c r="D36" s="310">
        <f t="shared" si="0"/>
        <v>517</v>
      </c>
      <c r="E36" s="415">
        <v>489</v>
      </c>
      <c r="F36" s="310">
        <f t="shared" si="1"/>
        <v>489</v>
      </c>
    </row>
    <row r="37" spans="1:6">
      <c r="A37" s="84">
        <v>26</v>
      </c>
      <c r="B37" s="227" t="s">
        <v>698</v>
      </c>
      <c r="C37" s="415">
        <v>1158</v>
      </c>
      <c r="D37" s="310">
        <f t="shared" si="0"/>
        <v>1158</v>
      </c>
      <c r="E37" s="415">
        <v>942</v>
      </c>
      <c r="F37" s="310">
        <f t="shared" si="1"/>
        <v>942</v>
      </c>
    </row>
    <row r="38" spans="1:6">
      <c r="A38" s="84">
        <v>27</v>
      </c>
      <c r="B38" s="227" t="s">
        <v>699</v>
      </c>
      <c r="C38" s="415">
        <v>1147</v>
      </c>
      <c r="D38" s="310">
        <f t="shared" si="0"/>
        <v>1147</v>
      </c>
      <c r="E38" s="415">
        <v>749</v>
      </c>
      <c r="F38" s="310">
        <f t="shared" si="1"/>
        <v>749</v>
      </c>
    </row>
    <row r="39" spans="1:6">
      <c r="A39" s="84">
        <v>28</v>
      </c>
      <c r="B39" s="227" t="s">
        <v>700</v>
      </c>
      <c r="C39" s="415">
        <v>797</v>
      </c>
      <c r="D39" s="310">
        <f t="shared" si="0"/>
        <v>797</v>
      </c>
      <c r="E39" s="415">
        <v>559</v>
      </c>
      <c r="F39" s="310">
        <f t="shared" si="1"/>
        <v>559</v>
      </c>
    </row>
    <row r="40" spans="1:6">
      <c r="A40" s="84">
        <v>29</v>
      </c>
      <c r="B40" s="227" t="s">
        <v>701</v>
      </c>
      <c r="C40" s="415">
        <v>486</v>
      </c>
      <c r="D40" s="310">
        <f t="shared" si="0"/>
        <v>486</v>
      </c>
      <c r="E40" s="415">
        <v>380</v>
      </c>
      <c r="F40" s="310">
        <f t="shared" si="1"/>
        <v>380</v>
      </c>
    </row>
    <row r="41" spans="1:6">
      <c r="A41" s="84">
        <v>30</v>
      </c>
      <c r="B41" s="227" t="s">
        <v>702</v>
      </c>
      <c r="C41" s="415">
        <v>1437</v>
      </c>
      <c r="D41" s="310">
        <f t="shared" si="0"/>
        <v>1437</v>
      </c>
      <c r="E41" s="415">
        <v>1070</v>
      </c>
      <c r="F41" s="310">
        <f t="shared" si="1"/>
        <v>1070</v>
      </c>
    </row>
    <row r="42" spans="1:6">
      <c r="A42" s="425"/>
      <c r="B42" s="394" t="s">
        <v>703</v>
      </c>
      <c r="C42" s="418">
        <f>SUM(C12:C41)</f>
        <v>31271</v>
      </c>
      <c r="D42" s="418">
        <f>SUM(D12:D41)</f>
        <v>31271</v>
      </c>
      <c r="E42" s="418">
        <f>SUM(E12:E41)</f>
        <v>24254</v>
      </c>
      <c r="F42" s="418">
        <f>SUM(F12:F41)</f>
        <v>24254</v>
      </c>
    </row>
    <row r="43" spans="1:6">
      <c r="A43" s="76"/>
      <c r="B43" s="77"/>
      <c r="C43" s="77"/>
      <c r="D43" s="77"/>
      <c r="E43" s="77"/>
      <c r="F43" s="77"/>
    </row>
    <row r="44" spans="1:6">
      <c r="C44" s="71" t="s">
        <v>10</v>
      </c>
    </row>
    <row r="45" spans="1:6" ht="15.75" customHeight="1">
      <c r="A45" s="78" t="s">
        <v>11</v>
      </c>
      <c r="B45" s="78"/>
      <c r="C45" s="78"/>
      <c r="D45" s="78"/>
      <c r="E45" s="78"/>
      <c r="F45" s="78"/>
    </row>
    <row r="46" spans="1:6" ht="15.6" customHeight="1">
      <c r="A46" s="1103" t="s">
        <v>13</v>
      </c>
      <c r="B46" s="1103"/>
      <c r="C46" s="1103"/>
      <c r="D46" s="1103"/>
      <c r="E46" s="1103"/>
      <c r="F46" s="1103"/>
    </row>
    <row r="47" spans="1:6" ht="15.75">
      <c r="A47" s="1103" t="s">
        <v>14</v>
      </c>
      <c r="B47" s="1103"/>
      <c r="C47" s="1103"/>
      <c r="D47" s="1103"/>
      <c r="E47" s="1103"/>
      <c r="F47" s="1103"/>
    </row>
    <row r="49" spans="1:6">
      <c r="A49" s="1250"/>
      <c r="B49" s="1250"/>
      <c r="C49" s="1250"/>
      <c r="D49" s="1250"/>
      <c r="E49" s="1250"/>
      <c r="F49" s="1250"/>
    </row>
  </sheetData>
  <mergeCells count="11">
    <mergeCell ref="A47:F47"/>
    <mergeCell ref="A49:F49"/>
    <mergeCell ref="A46:F46"/>
    <mergeCell ref="B3:F3"/>
    <mergeCell ref="B2:F2"/>
    <mergeCell ref="A5:F5"/>
    <mergeCell ref="C9:D9"/>
    <mergeCell ref="E9:F9"/>
    <mergeCell ref="A9:A10"/>
    <mergeCell ref="B9:B10"/>
    <mergeCell ref="A7:B7"/>
  </mergeCells>
  <phoneticPr fontId="0" type="noConversion"/>
  <printOptions horizontalCentered="1"/>
  <pageMargins left="0.70866141732283472" right="0.70866141732283472" top="0.23622047244094491" bottom="0" header="0.31496062992125984" footer="0.31496062992125984"/>
  <pageSetup paperSize="9" scale="89" orientation="landscape" r:id="rId1"/>
  <drawing r:id="rId2"/>
</worksheet>
</file>

<file path=xl/worksheets/sheet46.xml><?xml version="1.0" encoding="utf-8"?>
<worksheet xmlns="http://schemas.openxmlformats.org/spreadsheetml/2006/main" xmlns:r="http://schemas.openxmlformats.org/officeDocument/2006/relationships">
  <sheetPr>
    <tabColor rgb="FF00B050"/>
    <pageSetUpPr fitToPage="1"/>
  </sheetPr>
  <dimension ref="A1:M54"/>
  <sheetViews>
    <sheetView topLeftCell="A19" zoomScaleSheetLayoutView="100" workbookViewId="0">
      <selection activeCell="C7" sqref="C7:J7"/>
    </sheetView>
  </sheetViews>
  <sheetFormatPr defaultRowHeight="12.75"/>
  <cols>
    <col min="1" max="1" width="6" customWidth="1"/>
    <col min="2" max="2" width="20" customWidth="1"/>
    <col min="3" max="3" width="16.42578125" customWidth="1"/>
    <col min="4" max="4" width="10.85546875" customWidth="1"/>
    <col min="5" max="5" width="13.7109375" customWidth="1"/>
    <col min="6" max="6" width="14.28515625" customWidth="1"/>
    <col min="7" max="7" width="11.42578125" customWidth="1"/>
    <col min="8" max="8" width="12.28515625" customWidth="1"/>
    <col min="9" max="9" width="16.28515625" customWidth="1"/>
    <col min="10" max="10" width="19.28515625" customWidth="1"/>
  </cols>
  <sheetData>
    <row r="1" spans="1:10" ht="15">
      <c r="A1" s="71"/>
      <c r="B1" s="71"/>
      <c r="C1" s="71"/>
      <c r="D1" s="1167"/>
      <c r="E1" s="1167"/>
      <c r="F1" s="33"/>
      <c r="G1" s="1167" t="s">
        <v>469</v>
      </c>
      <c r="H1" s="1167"/>
      <c r="I1" s="1167"/>
      <c r="J1" s="1167"/>
    </row>
    <row r="2" spans="1:10" ht="15.75">
      <c r="A2" s="1249" t="s">
        <v>0</v>
      </c>
      <c r="B2" s="1249"/>
      <c r="C2" s="1249"/>
      <c r="D2" s="1249"/>
      <c r="E2" s="1249"/>
      <c r="F2" s="1249"/>
      <c r="G2" s="1249"/>
      <c r="H2" s="1249"/>
      <c r="I2" s="1249"/>
      <c r="J2" s="1249"/>
    </row>
    <row r="3" spans="1:10" ht="18">
      <c r="A3" s="104"/>
      <c r="B3" s="104"/>
      <c r="C3" s="1260" t="s">
        <v>899</v>
      </c>
      <c r="D3" s="1260"/>
      <c r="E3" s="1260"/>
      <c r="F3" s="1260"/>
      <c r="G3" s="1260"/>
      <c r="H3" s="1260"/>
      <c r="I3" s="1260"/>
      <c r="J3" s="104"/>
    </row>
    <row r="4" spans="1:10" ht="15.75">
      <c r="A4" s="1087" t="s">
        <v>468</v>
      </c>
      <c r="B4" s="1087"/>
      <c r="C4" s="1087"/>
      <c r="D4" s="1087"/>
      <c r="E4" s="1087"/>
      <c r="F4" s="1087"/>
      <c r="G4" s="1087"/>
      <c r="H4" s="1087"/>
      <c r="I4" s="1087"/>
      <c r="J4" s="1087"/>
    </row>
    <row r="5" spans="1:10" ht="15.75">
      <c r="A5" s="942" t="s">
        <v>722</v>
      </c>
      <c r="B5" s="942"/>
      <c r="C5" s="73"/>
      <c r="D5" s="73"/>
      <c r="E5" s="73"/>
      <c r="F5" s="73"/>
      <c r="G5" s="73"/>
      <c r="H5" s="73"/>
      <c r="I5" s="73"/>
      <c r="J5" s="73"/>
    </row>
    <row r="6" spans="1:10">
      <c r="A6" s="71"/>
      <c r="B6" s="71"/>
      <c r="C6" s="71"/>
      <c r="D6" s="71"/>
      <c r="E6" s="71"/>
      <c r="F6" s="71"/>
      <c r="G6" s="71"/>
      <c r="H6" s="71"/>
      <c r="I6" s="71"/>
      <c r="J6" s="71"/>
    </row>
    <row r="7" spans="1:10" ht="21.75" customHeight="1">
      <c r="A7" s="1255" t="s">
        <v>2</v>
      </c>
      <c r="B7" s="1255" t="s">
        <v>3</v>
      </c>
      <c r="C7" s="1257" t="s">
        <v>148</v>
      </c>
      <c r="D7" s="1258"/>
      <c r="E7" s="1258"/>
      <c r="F7" s="1258"/>
      <c r="G7" s="1258"/>
      <c r="H7" s="1258"/>
      <c r="I7" s="1258"/>
      <c r="J7" s="1259"/>
    </row>
    <row r="8" spans="1:10" ht="27.75" customHeight="1">
      <c r="A8" s="1256"/>
      <c r="B8" s="1256"/>
      <c r="C8" s="416" t="s">
        <v>204</v>
      </c>
      <c r="D8" s="416" t="s">
        <v>125</v>
      </c>
      <c r="E8" s="416" t="s">
        <v>405</v>
      </c>
      <c r="F8" s="419" t="s">
        <v>173</v>
      </c>
      <c r="G8" s="419" t="s">
        <v>126</v>
      </c>
      <c r="H8" s="420" t="s">
        <v>203</v>
      </c>
      <c r="I8" s="420" t="s">
        <v>227</v>
      </c>
      <c r="J8" s="421" t="s">
        <v>18</v>
      </c>
    </row>
    <row r="9" spans="1:10" s="12" customFormat="1">
      <c r="A9" s="416">
        <v>1</v>
      </c>
      <c r="B9" s="416">
        <v>2</v>
      </c>
      <c r="C9" s="416">
        <v>3</v>
      </c>
      <c r="D9" s="416">
        <v>4</v>
      </c>
      <c r="E9" s="416">
        <v>5</v>
      </c>
      <c r="F9" s="416">
        <v>6</v>
      </c>
      <c r="G9" s="416">
        <v>7</v>
      </c>
      <c r="H9" s="422">
        <v>8</v>
      </c>
      <c r="I9" s="422">
        <v>9</v>
      </c>
      <c r="J9" s="421">
        <v>10</v>
      </c>
    </row>
    <row r="10" spans="1:10" s="12" customFormat="1">
      <c r="A10" s="84">
        <v>1</v>
      </c>
      <c r="B10" s="225" t="s">
        <v>673</v>
      </c>
      <c r="C10" s="310">
        <v>0</v>
      </c>
      <c r="D10" s="310">
        <v>281</v>
      </c>
      <c r="E10" s="310">
        <v>1305</v>
      </c>
      <c r="F10" s="310">
        <v>0</v>
      </c>
      <c r="G10" s="310">
        <v>0</v>
      </c>
      <c r="H10" s="310">
        <v>0</v>
      </c>
      <c r="I10" s="310">
        <v>0</v>
      </c>
      <c r="J10" s="309">
        <f>C10+D10+E10+F10+G10+H10+I10</f>
        <v>1586</v>
      </c>
    </row>
    <row r="11" spans="1:10" s="12" customFormat="1">
      <c r="A11" s="84">
        <v>2</v>
      </c>
      <c r="B11" s="225" t="s">
        <v>674</v>
      </c>
      <c r="C11" s="310">
        <v>0</v>
      </c>
      <c r="D11" s="310">
        <v>0</v>
      </c>
      <c r="E11" s="310">
        <v>2694</v>
      </c>
      <c r="F11" s="310">
        <v>0</v>
      </c>
      <c r="G11" s="310">
        <v>70</v>
      </c>
      <c r="H11" s="310">
        <v>0</v>
      </c>
      <c r="I11" s="310">
        <v>0</v>
      </c>
      <c r="J11" s="309">
        <f t="shared" ref="J11:J39" si="0">C11+D11+E11+F11+G11+H11+I11</f>
        <v>2764</v>
      </c>
    </row>
    <row r="12" spans="1:10" s="12" customFormat="1">
      <c r="A12" s="84">
        <v>3</v>
      </c>
      <c r="B12" s="225" t="s">
        <v>675</v>
      </c>
      <c r="C12" s="310">
        <v>0</v>
      </c>
      <c r="D12" s="310">
        <v>394</v>
      </c>
      <c r="E12" s="310">
        <v>1300</v>
      </c>
      <c r="F12" s="310">
        <v>0</v>
      </c>
      <c r="G12" s="310">
        <v>0</v>
      </c>
      <c r="H12" s="310">
        <v>0</v>
      </c>
      <c r="I12" s="310">
        <v>0</v>
      </c>
      <c r="J12" s="309">
        <f t="shared" si="0"/>
        <v>1694</v>
      </c>
    </row>
    <row r="13" spans="1:10" s="12" customFormat="1">
      <c r="A13" s="84">
        <v>4</v>
      </c>
      <c r="B13" s="225" t="s">
        <v>676</v>
      </c>
      <c r="C13" s="310">
        <v>0</v>
      </c>
      <c r="D13" s="310">
        <v>472</v>
      </c>
      <c r="E13" s="310">
        <v>1243</v>
      </c>
      <c r="F13" s="310">
        <v>0</v>
      </c>
      <c r="G13" s="310">
        <v>122</v>
      </c>
      <c r="H13" s="310">
        <v>0</v>
      </c>
      <c r="I13" s="310">
        <v>0</v>
      </c>
      <c r="J13" s="309">
        <f t="shared" si="0"/>
        <v>1837</v>
      </c>
    </row>
    <row r="14" spans="1:10" s="12" customFormat="1">
      <c r="A14" s="84">
        <v>5</v>
      </c>
      <c r="B14" s="225" t="s">
        <v>677</v>
      </c>
      <c r="C14" s="310">
        <v>0</v>
      </c>
      <c r="D14" s="310">
        <v>416</v>
      </c>
      <c r="E14" s="310">
        <v>1787</v>
      </c>
      <c r="F14" s="310">
        <v>0</v>
      </c>
      <c r="G14" s="310">
        <v>0</v>
      </c>
      <c r="H14" s="310">
        <v>0</v>
      </c>
      <c r="I14" s="310">
        <v>0</v>
      </c>
      <c r="J14" s="309">
        <f t="shared" si="0"/>
        <v>2203</v>
      </c>
    </row>
    <row r="15" spans="1:10" s="12" customFormat="1">
      <c r="A15" s="84">
        <v>6</v>
      </c>
      <c r="B15" s="225" t="s">
        <v>678</v>
      </c>
      <c r="C15" s="310">
        <v>0</v>
      </c>
      <c r="D15" s="310">
        <v>0</v>
      </c>
      <c r="E15" s="310">
        <v>800</v>
      </c>
      <c r="F15" s="310">
        <v>0</v>
      </c>
      <c r="G15" s="310">
        <v>0</v>
      </c>
      <c r="H15" s="310">
        <v>0</v>
      </c>
      <c r="I15" s="310">
        <v>0</v>
      </c>
      <c r="J15" s="309">
        <f t="shared" si="0"/>
        <v>800</v>
      </c>
    </row>
    <row r="16" spans="1:10" s="12" customFormat="1">
      <c r="A16" s="84">
        <v>7</v>
      </c>
      <c r="B16" s="225" t="s">
        <v>679</v>
      </c>
      <c r="C16" s="310">
        <v>0</v>
      </c>
      <c r="D16" s="310">
        <v>1225</v>
      </c>
      <c r="E16" s="310">
        <v>654</v>
      </c>
      <c r="F16" s="310">
        <v>0</v>
      </c>
      <c r="G16" s="310">
        <v>0</v>
      </c>
      <c r="H16" s="310">
        <v>383</v>
      </c>
      <c r="I16" s="310">
        <v>0</v>
      </c>
      <c r="J16" s="309">
        <f t="shared" si="0"/>
        <v>2262</v>
      </c>
    </row>
    <row r="17" spans="1:13" s="12" customFormat="1">
      <c r="A17" s="84">
        <v>8</v>
      </c>
      <c r="B17" s="225" t="s">
        <v>680</v>
      </c>
      <c r="C17" s="310">
        <v>0</v>
      </c>
      <c r="D17" s="310">
        <v>0</v>
      </c>
      <c r="E17" s="310">
        <v>583</v>
      </c>
      <c r="F17" s="310">
        <v>0</v>
      </c>
      <c r="G17" s="310">
        <v>0</v>
      </c>
      <c r="H17" s="310">
        <v>0</v>
      </c>
      <c r="I17" s="310">
        <v>0</v>
      </c>
      <c r="J17" s="309">
        <f t="shared" si="0"/>
        <v>583</v>
      </c>
    </row>
    <row r="18" spans="1:13" s="12" customFormat="1">
      <c r="A18" s="84">
        <v>9</v>
      </c>
      <c r="B18" s="225" t="s">
        <v>681</v>
      </c>
      <c r="C18" s="310">
        <v>0</v>
      </c>
      <c r="D18" s="310">
        <v>557</v>
      </c>
      <c r="E18" s="310">
        <v>955</v>
      </c>
      <c r="F18" s="310">
        <v>0</v>
      </c>
      <c r="G18" s="310">
        <v>0</v>
      </c>
      <c r="H18" s="310">
        <v>0</v>
      </c>
      <c r="I18" s="310">
        <v>0</v>
      </c>
      <c r="J18" s="309">
        <f t="shared" si="0"/>
        <v>1512</v>
      </c>
    </row>
    <row r="19" spans="1:13" s="12" customFormat="1">
      <c r="A19" s="84">
        <v>10</v>
      </c>
      <c r="B19" s="225" t="s">
        <v>682</v>
      </c>
      <c r="C19" s="310">
        <v>0</v>
      </c>
      <c r="D19" s="310">
        <v>799</v>
      </c>
      <c r="E19" s="310">
        <v>410</v>
      </c>
      <c r="F19" s="310">
        <v>0</v>
      </c>
      <c r="G19" s="310">
        <v>0</v>
      </c>
      <c r="H19" s="310">
        <v>0</v>
      </c>
      <c r="I19" s="310">
        <v>0</v>
      </c>
      <c r="J19" s="309">
        <f t="shared" si="0"/>
        <v>1209</v>
      </c>
    </row>
    <row r="20" spans="1:13" s="12" customFormat="1">
      <c r="A20" s="84">
        <v>11</v>
      </c>
      <c r="B20" s="225" t="s">
        <v>683</v>
      </c>
      <c r="C20" s="310">
        <v>0</v>
      </c>
      <c r="D20" s="310">
        <v>704</v>
      </c>
      <c r="E20" s="310">
        <v>2286</v>
      </c>
      <c r="F20" s="310">
        <v>0</v>
      </c>
      <c r="G20" s="310">
        <v>137</v>
      </c>
      <c r="H20" s="310">
        <v>320</v>
      </c>
      <c r="I20" s="310">
        <v>0</v>
      </c>
      <c r="J20" s="309">
        <f t="shared" si="0"/>
        <v>3447</v>
      </c>
    </row>
    <row r="21" spans="1:13" s="12" customFormat="1">
      <c r="A21" s="84">
        <v>12</v>
      </c>
      <c r="B21" s="225" t="s">
        <v>684</v>
      </c>
      <c r="C21" s="310">
        <v>0</v>
      </c>
      <c r="D21" s="310">
        <v>250</v>
      </c>
      <c r="E21" s="310">
        <v>1139</v>
      </c>
      <c r="F21" s="310">
        <v>0</v>
      </c>
      <c r="G21" s="310">
        <v>0</v>
      </c>
      <c r="H21" s="310">
        <v>0</v>
      </c>
      <c r="I21" s="310">
        <v>0</v>
      </c>
      <c r="J21" s="309">
        <f t="shared" si="0"/>
        <v>1389</v>
      </c>
    </row>
    <row r="22" spans="1:13" s="12" customFormat="1">
      <c r="A22" s="84">
        <v>13</v>
      </c>
      <c r="B22" s="225" t="s">
        <v>685</v>
      </c>
      <c r="C22" s="310">
        <v>0</v>
      </c>
      <c r="D22" s="310">
        <v>515</v>
      </c>
      <c r="E22" s="310">
        <v>1830</v>
      </c>
      <c r="F22" s="310">
        <v>0</v>
      </c>
      <c r="G22" s="310">
        <v>0</v>
      </c>
      <c r="H22" s="310">
        <v>0</v>
      </c>
      <c r="I22" s="310">
        <v>0</v>
      </c>
      <c r="J22" s="309">
        <f t="shared" si="0"/>
        <v>2345</v>
      </c>
    </row>
    <row r="23" spans="1:13" s="12" customFormat="1">
      <c r="A23" s="84">
        <v>14</v>
      </c>
      <c r="B23" s="225" t="s">
        <v>686</v>
      </c>
      <c r="C23" s="310">
        <v>0</v>
      </c>
      <c r="D23" s="310">
        <v>250</v>
      </c>
      <c r="E23" s="310">
        <v>418</v>
      </c>
      <c r="F23" s="310">
        <v>0</v>
      </c>
      <c r="G23" s="310">
        <v>0</v>
      </c>
      <c r="H23" s="310">
        <v>0</v>
      </c>
      <c r="I23" s="310">
        <v>0</v>
      </c>
      <c r="J23" s="309">
        <f t="shared" si="0"/>
        <v>668</v>
      </c>
    </row>
    <row r="24" spans="1:13" s="12" customFormat="1">
      <c r="A24" s="84">
        <v>15</v>
      </c>
      <c r="B24" s="225" t="s">
        <v>687</v>
      </c>
      <c r="C24" s="310">
        <v>0</v>
      </c>
      <c r="D24" s="310">
        <v>0</v>
      </c>
      <c r="E24" s="310">
        <v>2316</v>
      </c>
      <c r="F24" s="310">
        <v>0</v>
      </c>
      <c r="G24" s="310">
        <v>0</v>
      </c>
      <c r="H24" s="310">
        <v>0</v>
      </c>
      <c r="I24" s="310">
        <v>0</v>
      </c>
      <c r="J24" s="309">
        <f t="shared" si="0"/>
        <v>2316</v>
      </c>
    </row>
    <row r="25" spans="1:13">
      <c r="A25" s="84">
        <v>16</v>
      </c>
      <c r="B25" s="227" t="s">
        <v>688</v>
      </c>
      <c r="C25" s="310">
        <v>0</v>
      </c>
      <c r="D25" s="310">
        <v>0</v>
      </c>
      <c r="E25" s="310">
        <v>1863</v>
      </c>
      <c r="F25" s="310">
        <v>0</v>
      </c>
      <c r="G25" s="310">
        <v>0</v>
      </c>
      <c r="H25" s="310">
        <v>0</v>
      </c>
      <c r="I25" s="310">
        <v>0</v>
      </c>
      <c r="J25" s="309">
        <f t="shared" si="0"/>
        <v>1863</v>
      </c>
      <c r="L25" s="12"/>
      <c r="M25" s="12"/>
    </row>
    <row r="26" spans="1:13">
      <c r="A26" s="84">
        <v>17</v>
      </c>
      <c r="B26" s="227" t="s">
        <v>689</v>
      </c>
      <c r="C26" s="310">
        <v>0</v>
      </c>
      <c r="D26" s="310">
        <v>333</v>
      </c>
      <c r="E26" s="310">
        <v>1599</v>
      </c>
      <c r="F26" s="310">
        <v>0</v>
      </c>
      <c r="G26" s="310">
        <v>0</v>
      </c>
      <c r="H26" s="310">
        <v>0</v>
      </c>
      <c r="I26" s="310">
        <v>0</v>
      </c>
      <c r="J26" s="309">
        <f t="shared" si="0"/>
        <v>1932</v>
      </c>
      <c r="L26" s="12"/>
      <c r="M26" s="12"/>
    </row>
    <row r="27" spans="1:13">
      <c r="A27" s="84">
        <v>18</v>
      </c>
      <c r="B27" s="227" t="s">
        <v>690</v>
      </c>
      <c r="C27" s="310">
        <v>0</v>
      </c>
      <c r="D27" s="310">
        <v>0</v>
      </c>
      <c r="E27" s="310">
        <v>2496</v>
      </c>
      <c r="F27" s="310">
        <v>0</v>
      </c>
      <c r="G27" s="310">
        <v>0</v>
      </c>
      <c r="H27" s="310">
        <v>238</v>
      </c>
      <c r="I27" s="310">
        <v>0</v>
      </c>
      <c r="J27" s="309">
        <f t="shared" si="0"/>
        <v>2734</v>
      </c>
      <c r="L27" s="12"/>
      <c r="M27" s="12"/>
    </row>
    <row r="28" spans="1:13">
      <c r="A28" s="84">
        <v>19</v>
      </c>
      <c r="B28" s="227" t="s">
        <v>691</v>
      </c>
      <c r="C28" s="310">
        <v>0</v>
      </c>
      <c r="D28" s="310">
        <v>98</v>
      </c>
      <c r="E28" s="310">
        <v>900</v>
      </c>
      <c r="F28" s="310">
        <v>0</v>
      </c>
      <c r="G28" s="310">
        <v>24</v>
      </c>
      <c r="H28" s="310">
        <v>391</v>
      </c>
      <c r="I28" s="310">
        <v>0</v>
      </c>
      <c r="J28" s="309">
        <f t="shared" si="0"/>
        <v>1413</v>
      </c>
      <c r="L28" s="12"/>
      <c r="M28" s="12"/>
    </row>
    <row r="29" spans="1:13">
      <c r="A29" s="84">
        <v>20</v>
      </c>
      <c r="B29" s="227" t="s">
        <v>692</v>
      </c>
      <c r="C29" s="310">
        <v>0</v>
      </c>
      <c r="D29" s="310">
        <v>1459</v>
      </c>
      <c r="E29" s="310">
        <v>761</v>
      </c>
      <c r="F29" s="310">
        <v>0</v>
      </c>
      <c r="G29" s="310">
        <v>331</v>
      </c>
      <c r="H29" s="310">
        <v>0</v>
      </c>
      <c r="I29" s="310">
        <v>0</v>
      </c>
      <c r="J29" s="309">
        <f t="shared" si="0"/>
        <v>2551</v>
      </c>
      <c r="L29" s="12"/>
      <c r="M29" s="12"/>
    </row>
    <row r="30" spans="1:13">
      <c r="A30" s="84">
        <v>21</v>
      </c>
      <c r="B30" s="227" t="s">
        <v>693</v>
      </c>
      <c r="C30" s="310">
        <v>0</v>
      </c>
      <c r="D30" s="310">
        <v>308</v>
      </c>
      <c r="E30" s="310">
        <v>1028</v>
      </c>
      <c r="F30" s="310">
        <v>0</v>
      </c>
      <c r="G30" s="310">
        <v>0</v>
      </c>
      <c r="H30" s="310">
        <v>0</v>
      </c>
      <c r="I30" s="310">
        <v>0</v>
      </c>
      <c r="J30" s="309">
        <f t="shared" si="0"/>
        <v>1336</v>
      </c>
      <c r="L30" s="12"/>
      <c r="M30" s="12"/>
    </row>
    <row r="31" spans="1:13">
      <c r="A31" s="84">
        <v>22</v>
      </c>
      <c r="B31" s="227" t="s">
        <v>694</v>
      </c>
      <c r="C31" s="311">
        <v>0</v>
      </c>
      <c r="D31" s="311">
        <v>939</v>
      </c>
      <c r="E31" s="311">
        <v>3331</v>
      </c>
      <c r="F31" s="310">
        <v>0</v>
      </c>
      <c r="G31" s="310">
        <v>0</v>
      </c>
      <c r="H31" s="310">
        <v>0</v>
      </c>
      <c r="I31" s="312">
        <v>0</v>
      </c>
      <c r="J31" s="309">
        <f t="shared" si="0"/>
        <v>4270</v>
      </c>
      <c r="L31" s="12"/>
      <c r="M31" s="12"/>
    </row>
    <row r="32" spans="1:13">
      <c r="A32" s="84">
        <v>23</v>
      </c>
      <c r="B32" s="227" t="s">
        <v>695</v>
      </c>
      <c r="C32" s="311">
        <v>0</v>
      </c>
      <c r="D32" s="311">
        <v>1281</v>
      </c>
      <c r="E32" s="311">
        <v>647</v>
      </c>
      <c r="F32" s="310">
        <v>0</v>
      </c>
      <c r="G32" s="310">
        <v>0</v>
      </c>
      <c r="H32" s="310">
        <v>0</v>
      </c>
      <c r="I32" s="311">
        <v>0</v>
      </c>
      <c r="J32" s="309">
        <f t="shared" si="0"/>
        <v>1928</v>
      </c>
      <c r="L32" s="12"/>
      <c r="M32" s="12"/>
    </row>
    <row r="33" spans="1:13">
      <c r="A33" s="84">
        <v>24</v>
      </c>
      <c r="B33" s="227" t="s">
        <v>696</v>
      </c>
      <c r="C33" s="311">
        <v>0</v>
      </c>
      <c r="D33" s="311">
        <v>0</v>
      </c>
      <c r="E33" s="311">
        <v>871</v>
      </c>
      <c r="F33" s="311">
        <v>0</v>
      </c>
      <c r="G33" s="311">
        <v>52</v>
      </c>
      <c r="H33" s="311">
        <v>229</v>
      </c>
      <c r="I33" s="311">
        <v>0</v>
      </c>
      <c r="J33" s="309">
        <f t="shared" si="0"/>
        <v>1152</v>
      </c>
      <c r="L33" s="12"/>
      <c r="M33" s="12"/>
    </row>
    <row r="34" spans="1:13">
      <c r="A34" s="84">
        <v>25</v>
      </c>
      <c r="B34" s="227" t="s">
        <v>697</v>
      </c>
      <c r="C34" s="311">
        <v>0</v>
      </c>
      <c r="D34" s="311">
        <v>0</v>
      </c>
      <c r="E34" s="311">
        <v>1006</v>
      </c>
      <c r="F34" s="311">
        <v>0</v>
      </c>
      <c r="G34" s="311">
        <v>0</v>
      </c>
      <c r="H34" s="311">
        <v>0</v>
      </c>
      <c r="I34" s="311">
        <v>0</v>
      </c>
      <c r="J34" s="309">
        <f t="shared" si="0"/>
        <v>1006</v>
      </c>
      <c r="L34" s="12"/>
      <c r="M34" s="12"/>
    </row>
    <row r="35" spans="1:13">
      <c r="A35" s="84">
        <v>26</v>
      </c>
      <c r="B35" s="227" t="s">
        <v>698</v>
      </c>
      <c r="C35" s="311">
        <v>0</v>
      </c>
      <c r="D35" s="311">
        <v>126</v>
      </c>
      <c r="E35" s="311">
        <v>1213</v>
      </c>
      <c r="F35" s="311">
        <v>0</v>
      </c>
      <c r="G35" s="311">
        <v>0</v>
      </c>
      <c r="H35" s="311">
        <v>761</v>
      </c>
      <c r="I35" s="311">
        <v>0</v>
      </c>
      <c r="J35" s="309">
        <f t="shared" si="0"/>
        <v>2100</v>
      </c>
      <c r="L35" s="12"/>
      <c r="M35" s="12"/>
    </row>
    <row r="36" spans="1:13">
      <c r="A36" s="84">
        <v>27</v>
      </c>
      <c r="B36" s="227" t="s">
        <v>699</v>
      </c>
      <c r="C36" s="311">
        <v>0</v>
      </c>
      <c r="D36" s="311">
        <v>1283</v>
      </c>
      <c r="E36" s="311">
        <v>613</v>
      </c>
      <c r="F36" s="311">
        <v>0</v>
      </c>
      <c r="G36" s="311">
        <v>0</v>
      </c>
      <c r="H36" s="311">
        <v>0</v>
      </c>
      <c r="I36" s="311">
        <v>0</v>
      </c>
      <c r="J36" s="309">
        <f t="shared" si="0"/>
        <v>1896</v>
      </c>
      <c r="L36" s="12"/>
      <c r="M36" s="12"/>
    </row>
    <row r="37" spans="1:13">
      <c r="A37" s="84">
        <v>28</v>
      </c>
      <c r="B37" s="227" t="s">
        <v>700</v>
      </c>
      <c r="C37" s="311">
        <v>0</v>
      </c>
      <c r="D37" s="311">
        <v>270</v>
      </c>
      <c r="E37" s="311">
        <v>1086</v>
      </c>
      <c r="F37" s="311">
        <v>0</v>
      </c>
      <c r="G37" s="311">
        <v>0</v>
      </c>
      <c r="H37" s="311">
        <v>0</v>
      </c>
      <c r="I37" s="311">
        <v>0</v>
      </c>
      <c r="J37" s="309">
        <f t="shared" si="0"/>
        <v>1356</v>
      </c>
      <c r="L37" s="12"/>
      <c r="M37" s="12"/>
    </row>
    <row r="38" spans="1:13">
      <c r="A38" s="84">
        <v>29</v>
      </c>
      <c r="B38" s="227" t="s">
        <v>701</v>
      </c>
      <c r="C38" s="311">
        <v>0</v>
      </c>
      <c r="D38" s="311">
        <v>0</v>
      </c>
      <c r="E38" s="311">
        <v>866</v>
      </c>
      <c r="F38" s="311">
        <v>0</v>
      </c>
      <c r="G38" s="311">
        <v>0</v>
      </c>
      <c r="H38" s="311">
        <v>0</v>
      </c>
      <c r="I38" s="311">
        <v>0</v>
      </c>
      <c r="J38" s="309">
        <f t="shared" si="0"/>
        <v>866</v>
      </c>
      <c r="L38" s="12"/>
      <c r="M38" s="12"/>
    </row>
    <row r="39" spans="1:13">
      <c r="A39" s="84">
        <v>30</v>
      </c>
      <c r="B39" s="227" t="s">
        <v>702</v>
      </c>
      <c r="C39" s="311">
        <v>0</v>
      </c>
      <c r="D39" s="311">
        <v>70</v>
      </c>
      <c r="E39" s="311">
        <v>2092</v>
      </c>
      <c r="F39" s="311">
        <v>0</v>
      </c>
      <c r="G39" s="311">
        <v>0</v>
      </c>
      <c r="H39" s="311">
        <v>345</v>
      </c>
      <c r="I39" s="311">
        <v>0</v>
      </c>
      <c r="J39" s="309">
        <f t="shared" si="0"/>
        <v>2507</v>
      </c>
      <c r="L39" s="12"/>
      <c r="M39" s="12"/>
    </row>
    <row r="40" spans="1:13">
      <c r="A40" s="417"/>
      <c r="B40" s="394" t="s">
        <v>703</v>
      </c>
      <c r="C40" s="418">
        <f t="shared" ref="C40:J40" si="1">SUM(C10:C39)</f>
        <v>0</v>
      </c>
      <c r="D40" s="418">
        <f t="shared" si="1"/>
        <v>12030</v>
      </c>
      <c r="E40" s="418">
        <f t="shared" si="1"/>
        <v>40092</v>
      </c>
      <c r="F40" s="418">
        <f t="shared" si="1"/>
        <v>0</v>
      </c>
      <c r="G40" s="418">
        <f t="shared" si="1"/>
        <v>736</v>
      </c>
      <c r="H40" s="423">
        <f t="shared" si="1"/>
        <v>2667</v>
      </c>
      <c r="I40" s="423">
        <f t="shared" si="1"/>
        <v>0</v>
      </c>
      <c r="J40" s="424">
        <f t="shared" si="1"/>
        <v>55525</v>
      </c>
      <c r="L40" s="12"/>
    </row>
    <row r="41" spans="1:13">
      <c r="A41" s="75"/>
      <c r="B41" s="71"/>
      <c r="C41" s="71"/>
      <c r="D41" s="71"/>
      <c r="E41" s="71"/>
      <c r="F41" s="71"/>
      <c r="G41" s="71"/>
      <c r="H41" s="71"/>
      <c r="I41" s="71"/>
      <c r="J41" s="71"/>
    </row>
    <row r="42" spans="1:13">
      <c r="A42" s="71"/>
      <c r="B42" s="71"/>
      <c r="C42" s="71"/>
      <c r="D42" s="71"/>
      <c r="E42" s="71"/>
      <c r="F42" s="71"/>
      <c r="G42" s="71"/>
      <c r="H42" s="71"/>
      <c r="I42" s="71"/>
      <c r="J42" s="71"/>
    </row>
    <row r="43" spans="1:13">
      <c r="A43" s="71" t="s">
        <v>127</v>
      </c>
      <c r="B43" s="71"/>
      <c r="C43" s="71"/>
      <c r="D43" s="71"/>
      <c r="E43" s="71"/>
      <c r="F43" s="71"/>
      <c r="G43" s="71"/>
      <c r="H43" s="71"/>
      <c r="I43" s="71"/>
      <c r="J43" s="71"/>
    </row>
    <row r="44" spans="1:13">
      <c r="A44" s="71" t="s">
        <v>205</v>
      </c>
      <c r="B44" s="71"/>
      <c r="C44" s="71"/>
      <c r="D44" s="71"/>
      <c r="E44" s="71"/>
      <c r="F44" s="71"/>
      <c r="G44" s="71"/>
      <c r="H44" s="71"/>
      <c r="I44" s="71"/>
      <c r="J44" s="71"/>
    </row>
    <row r="45" spans="1:13">
      <c r="A45" t="s">
        <v>128</v>
      </c>
    </row>
    <row r="46" spans="1:13">
      <c r="A46" s="1245" t="s">
        <v>129</v>
      </c>
      <c r="B46" s="1245"/>
      <c r="C46" s="1245"/>
      <c r="D46" s="1245"/>
      <c r="E46" s="1245"/>
      <c r="F46" s="1245"/>
      <c r="G46" s="1245"/>
      <c r="H46" s="1245"/>
      <c r="I46" s="1245"/>
      <c r="J46" s="1245"/>
    </row>
    <row r="47" spans="1:13">
      <c r="A47" s="1254" t="s">
        <v>130</v>
      </c>
      <c r="B47" s="1254"/>
      <c r="C47" s="1254"/>
      <c r="D47" s="1254"/>
      <c r="E47" s="71"/>
      <c r="F47" s="71"/>
      <c r="G47" s="71"/>
      <c r="H47" s="71"/>
      <c r="I47" s="71"/>
      <c r="J47" s="71"/>
    </row>
    <row r="48" spans="1:13">
      <c r="A48" s="108" t="s">
        <v>174</v>
      </c>
      <c r="B48" s="108"/>
      <c r="C48" s="108"/>
      <c r="D48" s="108"/>
      <c r="E48" s="71"/>
      <c r="F48" s="71"/>
      <c r="G48" s="71"/>
      <c r="H48" s="71"/>
      <c r="I48" s="71"/>
      <c r="J48" s="71"/>
    </row>
    <row r="49" spans="1:10">
      <c r="A49" s="108"/>
      <c r="B49" s="108"/>
      <c r="C49" s="108"/>
      <c r="D49" s="108"/>
      <c r="E49" s="71"/>
      <c r="F49" s="71"/>
      <c r="G49" s="71"/>
      <c r="H49" s="71"/>
      <c r="I49" s="71"/>
      <c r="J49" s="71"/>
    </row>
    <row r="50" spans="1:10" ht="15.75">
      <c r="A50" s="78" t="s">
        <v>11</v>
      </c>
      <c r="B50" s="78"/>
      <c r="C50" s="78"/>
      <c r="D50" s="78"/>
      <c r="E50" s="78"/>
      <c r="F50" s="78"/>
      <c r="G50" s="78"/>
      <c r="H50" s="78"/>
      <c r="I50" s="78"/>
      <c r="J50" s="109" t="s">
        <v>12</v>
      </c>
    </row>
    <row r="51" spans="1:10" ht="15.75">
      <c r="A51" s="1103" t="s">
        <v>13</v>
      </c>
      <c r="B51" s="1103"/>
      <c r="C51" s="1103"/>
      <c r="D51" s="1103"/>
      <c r="E51" s="1103"/>
      <c r="F51" s="1103"/>
      <c r="G51" s="1103"/>
      <c r="H51" s="1103"/>
      <c r="I51" s="1103"/>
      <c r="J51" s="1103"/>
    </row>
    <row r="52" spans="1:10" ht="15.75" customHeight="1">
      <c r="A52" s="1103" t="s">
        <v>14</v>
      </c>
      <c r="B52" s="1103"/>
      <c r="C52" s="1103"/>
      <c r="D52" s="1103"/>
      <c r="E52" s="1103"/>
      <c r="F52" s="1103"/>
      <c r="G52" s="1103"/>
      <c r="H52" s="1103"/>
      <c r="I52" s="1103"/>
      <c r="J52" s="1103"/>
    </row>
    <row r="53" spans="1:10">
      <c r="A53" s="71"/>
      <c r="B53" s="71"/>
      <c r="C53" s="71"/>
      <c r="D53" s="71"/>
      <c r="E53" s="71"/>
      <c r="F53" s="71"/>
      <c r="G53" s="1008" t="s">
        <v>82</v>
      </c>
      <c r="H53" s="1008"/>
      <c r="I53" s="1008"/>
      <c r="J53" s="1008"/>
    </row>
    <row r="54" spans="1:10">
      <c r="A54" s="1250"/>
      <c r="B54" s="1250"/>
      <c r="C54" s="1250"/>
      <c r="D54" s="1250"/>
      <c r="E54" s="1250"/>
      <c r="F54" s="1250"/>
      <c r="G54" s="1250"/>
      <c r="H54" s="1250"/>
      <c r="I54" s="1250"/>
      <c r="J54" s="1250"/>
    </row>
  </sheetData>
  <mergeCells count="16">
    <mergeCell ref="A7:A8"/>
    <mergeCell ref="B7:B8"/>
    <mergeCell ref="C7:J7"/>
    <mergeCell ref="C3:I3"/>
    <mergeCell ref="D1:E1"/>
    <mergeCell ref="G1:J1"/>
    <mergeCell ref="A2:J2"/>
    <mergeCell ref="A4:J4"/>
    <mergeCell ref="A5:B5"/>
    <mergeCell ref="G53:J53"/>
    <mergeCell ref="A54:J54"/>
    <mergeCell ref="A51:J51"/>
    <mergeCell ref="A46:D46"/>
    <mergeCell ref="E46:J46"/>
    <mergeCell ref="A47:D47"/>
    <mergeCell ref="A52:J52"/>
  </mergeCells>
  <phoneticPr fontId="0" type="noConversion"/>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47.xml><?xml version="1.0" encoding="utf-8"?>
<worksheet xmlns="http://schemas.openxmlformats.org/spreadsheetml/2006/main" xmlns:r="http://schemas.openxmlformats.org/officeDocument/2006/relationships">
  <sheetPr>
    <tabColor rgb="FF00B050"/>
    <pageSetUpPr fitToPage="1"/>
  </sheetPr>
  <dimension ref="A1:Y51"/>
  <sheetViews>
    <sheetView topLeftCell="A4" zoomScale="80" zoomScaleNormal="80" zoomScaleSheetLayoutView="76" workbookViewId="0">
      <selection activeCell="G7" sqref="G7"/>
    </sheetView>
  </sheetViews>
  <sheetFormatPr defaultRowHeight="12.75"/>
  <cols>
    <col min="1" max="1" width="6.140625" customWidth="1"/>
    <col min="2" max="2" width="18.140625" customWidth="1"/>
    <col min="3" max="5" width="17" customWidth="1"/>
    <col min="6" max="6" width="24.5703125" customWidth="1"/>
    <col min="7" max="9" width="17" customWidth="1"/>
    <col min="10" max="10" width="17" style="518" customWidth="1"/>
    <col min="11" max="11" width="17" customWidth="1"/>
    <col min="12" max="12" width="18.85546875" customWidth="1"/>
    <col min="13" max="13" width="18.7109375" customWidth="1"/>
    <col min="14" max="14" width="12.28515625" customWidth="1"/>
    <col min="15" max="15" width="16.140625" customWidth="1"/>
  </cols>
  <sheetData>
    <row r="1" spans="1:25" ht="15">
      <c r="A1" s="71"/>
      <c r="B1" s="71"/>
      <c r="C1" s="71"/>
      <c r="D1" s="71"/>
      <c r="E1" s="71"/>
      <c r="F1" s="71"/>
      <c r="G1" s="71"/>
      <c r="H1" s="71"/>
      <c r="I1" s="71"/>
      <c r="J1" s="519"/>
      <c r="K1" s="71"/>
      <c r="L1" s="1167" t="s">
        <v>573</v>
      </c>
      <c r="M1" s="1167"/>
      <c r="N1" s="80"/>
      <c r="O1" s="71"/>
    </row>
    <row r="2" spans="1:25" ht="15.75">
      <c r="A2" s="1249" t="s">
        <v>0</v>
      </c>
      <c r="B2" s="1249"/>
      <c r="C2" s="1249"/>
      <c r="D2" s="1249"/>
      <c r="E2" s="1249"/>
      <c r="F2" s="1249"/>
      <c r="G2" s="1249"/>
      <c r="H2" s="1249"/>
      <c r="I2" s="1249"/>
      <c r="J2" s="1249"/>
      <c r="K2" s="1249"/>
      <c r="L2" s="1249"/>
      <c r="M2" s="1249"/>
      <c r="N2" s="71"/>
      <c r="O2" s="71"/>
    </row>
    <row r="3" spans="1:25" ht="20.25">
      <c r="A3" s="1086" t="s">
        <v>899</v>
      </c>
      <c r="B3" s="1086"/>
      <c r="C3" s="1086"/>
      <c r="D3" s="1086"/>
      <c r="E3" s="1086"/>
      <c r="F3" s="1086"/>
      <c r="G3" s="1086"/>
      <c r="H3" s="1086"/>
      <c r="I3" s="1086"/>
      <c r="J3" s="1086"/>
      <c r="K3" s="1086"/>
      <c r="L3" s="1086"/>
      <c r="M3" s="1086"/>
      <c r="N3" s="71"/>
      <c r="O3" s="71"/>
    </row>
    <row r="4" spans="1:25">
      <c r="A4" s="71"/>
      <c r="B4" s="71"/>
      <c r="C4" s="71"/>
      <c r="D4" s="71"/>
      <c r="E4" s="71"/>
      <c r="F4" s="71"/>
      <c r="G4" s="71"/>
      <c r="H4" s="71"/>
      <c r="I4" s="71"/>
      <c r="J4" s="519"/>
      <c r="K4" s="71"/>
      <c r="L4" s="71"/>
      <c r="M4" s="71"/>
      <c r="N4" s="71"/>
      <c r="O4" s="71"/>
    </row>
    <row r="5" spans="1:25" ht="15.75">
      <c r="A5" s="1087" t="s">
        <v>572</v>
      </c>
      <c r="B5" s="1087"/>
      <c r="C5" s="1087"/>
      <c r="D5" s="1087"/>
      <c r="E5" s="1087"/>
      <c r="F5" s="1087"/>
      <c r="G5" s="1087"/>
      <c r="H5" s="1087"/>
      <c r="I5" s="1087"/>
      <c r="J5" s="1087"/>
      <c r="K5" s="1087"/>
      <c r="L5" s="1087"/>
      <c r="M5" s="1087"/>
      <c r="N5" s="71"/>
      <c r="O5" s="71"/>
    </row>
    <row r="6" spans="1:25">
      <c r="A6" s="71"/>
      <c r="B6" s="71"/>
      <c r="C6" s="71"/>
      <c r="D6" s="71"/>
      <c r="E6" s="71"/>
      <c r="F6" s="71"/>
      <c r="G6" s="71"/>
      <c r="H6" s="71"/>
      <c r="I6" s="71"/>
      <c r="J6" s="519"/>
      <c r="K6" s="71"/>
      <c r="L6" s="71"/>
      <c r="M6" s="71"/>
      <c r="N6" s="71"/>
      <c r="O6" s="71"/>
    </row>
    <row r="7" spans="1:25">
      <c r="A7" s="942" t="s">
        <v>722</v>
      </c>
      <c r="B7" s="942"/>
      <c r="C7" s="25"/>
      <c r="D7" s="25"/>
      <c r="E7" s="25"/>
      <c r="F7" s="71"/>
      <c r="G7" s="71"/>
      <c r="H7" s="71"/>
      <c r="I7" s="71"/>
      <c r="J7" s="519"/>
      <c r="K7" s="71"/>
      <c r="L7" s="71"/>
      <c r="M7" s="71"/>
      <c r="N7" s="71"/>
      <c r="O7" s="71"/>
    </row>
    <row r="8" spans="1:25" ht="19.899999999999999" customHeight="1">
      <c r="A8" s="1243" t="s">
        <v>2</v>
      </c>
      <c r="B8" s="1243" t="s">
        <v>3</v>
      </c>
      <c r="C8" s="1243" t="s">
        <v>125</v>
      </c>
      <c r="D8" s="1243"/>
      <c r="E8" s="1243"/>
      <c r="F8" s="1243" t="s">
        <v>126</v>
      </c>
      <c r="G8" s="1243"/>
      <c r="H8" s="1243"/>
      <c r="I8" s="1243"/>
      <c r="J8" s="1243" t="s">
        <v>203</v>
      </c>
      <c r="K8" s="1243"/>
      <c r="L8" s="1243"/>
      <c r="M8" s="1243"/>
      <c r="X8" s="7"/>
      <c r="Y8" s="10"/>
    </row>
    <row r="9" spans="1:25" ht="25.5">
      <c r="A9" s="1243"/>
      <c r="B9" s="1243"/>
      <c r="C9" s="590" t="s">
        <v>407</v>
      </c>
      <c r="D9" s="590" t="s">
        <v>404</v>
      </c>
      <c r="E9" s="590" t="s">
        <v>206</v>
      </c>
      <c r="F9" s="590" t="s">
        <v>402</v>
      </c>
      <c r="G9" s="590" t="s">
        <v>403</v>
      </c>
      <c r="H9" s="590" t="s">
        <v>404</v>
      </c>
      <c r="I9" s="590" t="s">
        <v>206</v>
      </c>
      <c r="J9" s="593" t="s">
        <v>406</v>
      </c>
      <c r="K9" s="590" t="s">
        <v>403</v>
      </c>
      <c r="L9" s="590" t="s">
        <v>404</v>
      </c>
      <c r="M9" s="590" t="s">
        <v>206</v>
      </c>
    </row>
    <row r="10" spans="1:25" s="12" customFormat="1">
      <c r="A10" s="592">
        <v>1</v>
      </c>
      <c r="B10" s="592">
        <v>2</v>
      </c>
      <c r="C10" s="592">
        <v>3</v>
      </c>
      <c r="D10" s="592">
        <v>4</v>
      </c>
      <c r="E10" s="592">
        <v>5</v>
      </c>
      <c r="F10" s="592">
        <v>6</v>
      </c>
      <c r="G10" s="592">
        <v>7</v>
      </c>
      <c r="H10" s="592">
        <v>8</v>
      </c>
      <c r="I10" s="592">
        <v>9</v>
      </c>
      <c r="J10" s="525">
        <v>10</v>
      </c>
      <c r="K10" s="592">
        <v>11</v>
      </c>
      <c r="L10" s="592">
        <v>12</v>
      </c>
      <c r="M10" s="592">
        <v>13</v>
      </c>
    </row>
    <row r="11" spans="1:25" s="12" customFormat="1">
      <c r="A11" s="591">
        <v>1</v>
      </c>
      <c r="B11" s="225" t="s">
        <v>673</v>
      </c>
      <c r="C11" s="310">
        <v>281</v>
      </c>
      <c r="D11" s="310">
        <v>295</v>
      </c>
      <c r="E11" s="310">
        <v>38313</v>
      </c>
      <c r="F11" s="467">
        <v>0</v>
      </c>
      <c r="G11" s="467">
        <v>0</v>
      </c>
      <c r="H11" s="467">
        <v>0</v>
      </c>
      <c r="I11" s="467">
        <v>0</v>
      </c>
      <c r="J11" s="527">
        <v>0</v>
      </c>
      <c r="K11" s="467">
        <v>0</v>
      </c>
      <c r="L11" s="467">
        <v>0</v>
      </c>
      <c r="M11" s="467">
        <v>0</v>
      </c>
    </row>
    <row r="12" spans="1:25" s="12" customFormat="1" ht="25.5">
      <c r="A12" s="591">
        <v>2</v>
      </c>
      <c r="B12" s="225" t="s">
        <v>674</v>
      </c>
      <c r="C12" s="926">
        <v>0</v>
      </c>
      <c r="D12" s="926">
        <v>0</v>
      </c>
      <c r="E12" s="926">
        <v>0</v>
      </c>
      <c r="F12" s="527" t="s">
        <v>841</v>
      </c>
      <c r="G12" s="467">
        <v>1</v>
      </c>
      <c r="H12" s="467">
        <v>70</v>
      </c>
      <c r="I12" s="467">
        <v>12000</v>
      </c>
      <c r="J12" s="527">
        <v>0</v>
      </c>
      <c r="K12" s="467">
        <v>0</v>
      </c>
      <c r="L12" s="467">
        <v>0</v>
      </c>
      <c r="M12" s="467">
        <v>0</v>
      </c>
    </row>
    <row r="13" spans="1:25" s="12" customFormat="1">
      <c r="A13" s="591">
        <v>3</v>
      </c>
      <c r="B13" s="225" t="s">
        <v>675</v>
      </c>
      <c r="C13" s="310">
        <v>394</v>
      </c>
      <c r="D13" s="310">
        <v>917</v>
      </c>
      <c r="E13" s="310">
        <v>81426</v>
      </c>
      <c r="F13" s="467">
        <v>0</v>
      </c>
      <c r="G13" s="467">
        <v>0</v>
      </c>
      <c r="H13" s="467">
        <v>0</v>
      </c>
      <c r="I13" s="467">
        <v>0</v>
      </c>
      <c r="J13" s="527">
        <v>0</v>
      </c>
      <c r="K13" s="467">
        <v>0</v>
      </c>
      <c r="L13" s="467">
        <v>0</v>
      </c>
      <c r="M13" s="467">
        <v>0</v>
      </c>
    </row>
    <row r="14" spans="1:25" s="12" customFormat="1">
      <c r="A14" s="591">
        <v>4</v>
      </c>
      <c r="B14" s="225" t="s">
        <v>676</v>
      </c>
      <c r="C14" s="310">
        <v>472</v>
      </c>
      <c r="D14" s="310">
        <v>629</v>
      </c>
      <c r="E14" s="310">
        <v>48323</v>
      </c>
      <c r="F14" s="620" t="s">
        <v>748</v>
      </c>
      <c r="G14" s="714">
        <v>1</v>
      </c>
      <c r="H14" s="714">
        <v>122</v>
      </c>
      <c r="I14" s="715">
        <v>14777</v>
      </c>
      <c r="J14" s="527">
        <v>0</v>
      </c>
      <c r="K14" s="467">
        <v>0</v>
      </c>
      <c r="L14" s="467">
        <v>0</v>
      </c>
      <c r="M14" s="467">
        <v>0</v>
      </c>
    </row>
    <row r="15" spans="1:25" s="12" customFormat="1">
      <c r="A15" s="591">
        <v>5</v>
      </c>
      <c r="B15" s="225" t="s">
        <v>677</v>
      </c>
      <c r="C15" s="310">
        <v>416</v>
      </c>
      <c r="D15" s="310">
        <v>428</v>
      </c>
      <c r="E15" s="310">
        <v>20909</v>
      </c>
      <c r="F15" s="467">
        <v>0</v>
      </c>
      <c r="G15" s="467">
        <v>0</v>
      </c>
      <c r="H15" s="467">
        <v>0</v>
      </c>
      <c r="I15" s="467">
        <v>0</v>
      </c>
      <c r="J15" s="527">
        <v>0</v>
      </c>
      <c r="K15" s="467">
        <v>0</v>
      </c>
      <c r="L15" s="467">
        <v>0</v>
      </c>
      <c r="M15" s="467">
        <v>0</v>
      </c>
    </row>
    <row r="16" spans="1:25" s="12" customFormat="1">
      <c r="A16" s="591">
        <v>6</v>
      </c>
      <c r="B16" s="225" t="s">
        <v>678</v>
      </c>
      <c r="C16" s="310">
        <v>0</v>
      </c>
      <c r="D16" s="310">
        <v>215</v>
      </c>
      <c r="E16" s="310">
        <v>15908</v>
      </c>
      <c r="F16" s="467">
        <v>0</v>
      </c>
      <c r="G16" s="467">
        <v>0</v>
      </c>
      <c r="H16" s="467">
        <v>0</v>
      </c>
      <c r="I16" s="467">
        <v>0</v>
      </c>
      <c r="J16" s="527">
        <v>0</v>
      </c>
      <c r="K16" s="467">
        <v>0</v>
      </c>
      <c r="L16" s="467">
        <v>0</v>
      </c>
      <c r="M16" s="467">
        <v>0</v>
      </c>
    </row>
    <row r="17" spans="1:13" s="468" customFormat="1" ht="38.25">
      <c r="A17" s="591">
        <v>7</v>
      </c>
      <c r="B17" s="225" t="s">
        <v>679</v>
      </c>
      <c r="C17" s="467">
        <v>1225</v>
      </c>
      <c r="D17" s="467">
        <v>1225</v>
      </c>
      <c r="E17" s="467">
        <v>95120</v>
      </c>
      <c r="F17" s="712">
        <v>0</v>
      </c>
      <c r="G17" s="467">
        <v>0</v>
      </c>
      <c r="H17" s="467">
        <v>0</v>
      </c>
      <c r="I17" s="467">
        <v>0</v>
      </c>
      <c r="J17" s="526" t="s">
        <v>845</v>
      </c>
      <c r="K17" s="711">
        <v>1</v>
      </c>
      <c r="L17" s="473">
        <v>383</v>
      </c>
      <c r="M17" s="473">
        <v>35123</v>
      </c>
    </row>
    <row r="18" spans="1:13" s="12" customFormat="1">
      <c r="A18" s="591">
        <v>8</v>
      </c>
      <c r="B18" s="225" t="s">
        <v>680</v>
      </c>
      <c r="C18" s="310">
        <v>0</v>
      </c>
      <c r="D18" s="310">
        <v>0</v>
      </c>
      <c r="E18" s="310">
        <v>0</v>
      </c>
      <c r="F18" s="467">
        <v>0</v>
      </c>
      <c r="G18" s="467">
        <v>0</v>
      </c>
      <c r="H18" s="467">
        <v>0</v>
      </c>
      <c r="I18" s="467">
        <v>0</v>
      </c>
      <c r="J18" s="527">
        <v>0</v>
      </c>
      <c r="K18" s="467">
        <v>0</v>
      </c>
      <c r="L18" s="467">
        <v>0</v>
      </c>
      <c r="M18" s="467">
        <v>0</v>
      </c>
    </row>
    <row r="19" spans="1:13" s="12" customFormat="1">
      <c r="A19" s="591">
        <v>9</v>
      </c>
      <c r="B19" s="225" t="s">
        <v>681</v>
      </c>
      <c r="C19" s="310">
        <v>557</v>
      </c>
      <c r="D19" s="310">
        <v>571</v>
      </c>
      <c r="E19" s="310">
        <v>46072</v>
      </c>
      <c r="F19" s="467">
        <v>0</v>
      </c>
      <c r="G19" s="467">
        <v>0</v>
      </c>
      <c r="H19" s="467">
        <v>0</v>
      </c>
      <c r="I19" s="467">
        <v>0</v>
      </c>
      <c r="J19" s="527">
        <v>0</v>
      </c>
      <c r="K19" s="467">
        <v>0</v>
      </c>
      <c r="L19" s="467">
        <v>0</v>
      </c>
      <c r="M19" s="467">
        <v>0</v>
      </c>
    </row>
    <row r="20" spans="1:13" s="12" customFormat="1">
      <c r="A20" s="591">
        <v>10</v>
      </c>
      <c r="B20" s="225" t="s">
        <v>682</v>
      </c>
      <c r="C20" s="310">
        <v>799</v>
      </c>
      <c r="D20" s="310">
        <v>799</v>
      </c>
      <c r="E20" s="310">
        <v>0</v>
      </c>
      <c r="F20" s="467">
        <v>0</v>
      </c>
      <c r="G20" s="467">
        <v>0</v>
      </c>
      <c r="H20" s="467">
        <v>0</v>
      </c>
      <c r="I20" s="467">
        <v>0</v>
      </c>
      <c r="J20" s="527">
        <v>0</v>
      </c>
      <c r="K20" s="467">
        <v>0</v>
      </c>
      <c r="L20" s="467">
        <v>0</v>
      </c>
      <c r="M20" s="467">
        <v>0</v>
      </c>
    </row>
    <row r="21" spans="1:13" s="12" customFormat="1">
      <c r="A21" s="591">
        <v>11</v>
      </c>
      <c r="B21" s="225" t="s">
        <v>683</v>
      </c>
      <c r="C21" s="310">
        <v>704</v>
      </c>
      <c r="D21" s="310">
        <v>509</v>
      </c>
      <c r="E21" s="310">
        <v>43292</v>
      </c>
      <c r="F21" s="527" t="s">
        <v>839</v>
      </c>
      <c r="G21" s="467">
        <v>1</v>
      </c>
      <c r="H21" s="467">
        <v>137</v>
      </c>
      <c r="I21" s="467">
        <v>12223</v>
      </c>
      <c r="J21" s="527" t="s">
        <v>750</v>
      </c>
      <c r="K21" s="467">
        <v>1</v>
      </c>
      <c r="L21" s="467">
        <v>320</v>
      </c>
      <c r="M21" s="467">
        <v>35618</v>
      </c>
    </row>
    <row r="22" spans="1:13" s="12" customFormat="1">
      <c r="A22" s="591">
        <v>12</v>
      </c>
      <c r="B22" s="225" t="s">
        <v>684</v>
      </c>
      <c r="C22" s="310">
        <v>250</v>
      </c>
      <c r="D22" s="310">
        <v>349</v>
      </c>
      <c r="E22" s="310">
        <v>17662</v>
      </c>
      <c r="F22" s="467">
        <v>0</v>
      </c>
      <c r="G22" s="467">
        <v>0</v>
      </c>
      <c r="H22" s="467">
        <v>0</v>
      </c>
      <c r="I22" s="467">
        <v>0</v>
      </c>
      <c r="J22" s="527">
        <v>0</v>
      </c>
      <c r="K22" s="467">
        <v>0</v>
      </c>
      <c r="L22" s="467">
        <v>0</v>
      </c>
      <c r="M22" s="467">
        <v>0</v>
      </c>
    </row>
    <row r="23" spans="1:13" s="12" customFormat="1">
      <c r="A23" s="591">
        <v>13</v>
      </c>
      <c r="B23" s="225" t="s">
        <v>685</v>
      </c>
      <c r="C23" s="310">
        <v>515</v>
      </c>
      <c r="D23" s="310">
        <v>515</v>
      </c>
      <c r="E23" s="310">
        <v>175818.00000000003</v>
      </c>
      <c r="F23" s="467">
        <v>0</v>
      </c>
      <c r="G23" s="467">
        <v>0</v>
      </c>
      <c r="H23" s="467">
        <v>0</v>
      </c>
      <c r="I23" s="467">
        <v>0</v>
      </c>
      <c r="J23" s="527">
        <v>0</v>
      </c>
      <c r="K23" s="467">
        <v>0</v>
      </c>
      <c r="L23" s="467">
        <v>0</v>
      </c>
      <c r="M23" s="467">
        <v>0</v>
      </c>
    </row>
    <row r="24" spans="1:13" s="12" customFormat="1">
      <c r="A24" s="591">
        <v>14</v>
      </c>
      <c r="B24" s="225" t="s">
        <v>686</v>
      </c>
      <c r="C24" s="310">
        <v>250</v>
      </c>
      <c r="D24" s="310">
        <v>279</v>
      </c>
      <c r="E24" s="310">
        <v>21687</v>
      </c>
      <c r="F24" s="467">
        <v>0</v>
      </c>
      <c r="G24" s="467">
        <v>0</v>
      </c>
      <c r="H24" s="467">
        <v>0</v>
      </c>
      <c r="I24" s="467">
        <v>0</v>
      </c>
      <c r="J24" s="527">
        <v>0</v>
      </c>
      <c r="K24" s="467">
        <v>0</v>
      </c>
      <c r="L24" s="467">
        <v>0</v>
      </c>
      <c r="M24" s="467">
        <v>0</v>
      </c>
    </row>
    <row r="25" spans="1:13" s="12" customFormat="1">
      <c r="A25" s="591">
        <v>15</v>
      </c>
      <c r="B25" s="225" t="s">
        <v>687</v>
      </c>
      <c r="C25" s="310">
        <v>0</v>
      </c>
      <c r="D25" s="310">
        <v>0</v>
      </c>
      <c r="E25" s="310">
        <v>0</v>
      </c>
      <c r="F25" s="467">
        <v>0</v>
      </c>
      <c r="G25" s="467">
        <v>0</v>
      </c>
      <c r="H25" s="467">
        <v>0</v>
      </c>
      <c r="I25" s="467">
        <v>0</v>
      </c>
      <c r="J25" s="527">
        <v>0</v>
      </c>
      <c r="K25" s="467">
        <v>0</v>
      </c>
      <c r="L25" s="467">
        <v>0</v>
      </c>
      <c r="M25" s="467">
        <v>0</v>
      </c>
    </row>
    <row r="26" spans="1:13">
      <c r="A26" s="591">
        <v>16</v>
      </c>
      <c r="B26" s="227" t="s">
        <v>688</v>
      </c>
      <c r="C26" s="311">
        <v>0</v>
      </c>
      <c r="D26" s="311">
        <v>0</v>
      </c>
      <c r="E26" s="311">
        <v>0</v>
      </c>
      <c r="F26" s="523">
        <v>0</v>
      </c>
      <c r="G26" s="523">
        <v>0</v>
      </c>
      <c r="H26" s="523">
        <v>0</v>
      </c>
      <c r="I26" s="523">
        <v>0</v>
      </c>
      <c r="J26" s="716">
        <v>0</v>
      </c>
      <c r="K26" s="523">
        <v>0</v>
      </c>
      <c r="L26" s="523">
        <v>0</v>
      </c>
      <c r="M26" s="523">
        <v>0</v>
      </c>
    </row>
    <row r="27" spans="1:13">
      <c r="A27" s="591">
        <v>17</v>
      </c>
      <c r="B27" s="227" t="s">
        <v>689</v>
      </c>
      <c r="C27" s="311">
        <v>333</v>
      </c>
      <c r="D27" s="311">
        <v>388</v>
      </c>
      <c r="E27" s="311">
        <v>26725</v>
      </c>
      <c r="F27" s="523">
        <v>0</v>
      </c>
      <c r="G27" s="523">
        <v>0</v>
      </c>
      <c r="H27" s="523">
        <v>0</v>
      </c>
      <c r="I27" s="523">
        <v>0</v>
      </c>
      <c r="J27" s="716">
        <v>0</v>
      </c>
      <c r="K27" s="523">
        <v>0</v>
      </c>
      <c r="L27" s="523">
        <v>0</v>
      </c>
      <c r="M27" s="523">
        <v>0</v>
      </c>
    </row>
    <row r="28" spans="1:13">
      <c r="A28" s="591">
        <v>18</v>
      </c>
      <c r="B28" s="227" t="s">
        <v>690</v>
      </c>
      <c r="C28" s="311">
        <v>0</v>
      </c>
      <c r="D28" s="311">
        <v>0</v>
      </c>
      <c r="E28" s="311">
        <v>0</v>
      </c>
      <c r="F28" s="523">
        <v>0</v>
      </c>
      <c r="G28" s="523">
        <v>0</v>
      </c>
      <c r="H28" s="523">
        <v>0</v>
      </c>
      <c r="I28" s="523">
        <v>0</v>
      </c>
      <c r="J28" s="716" t="s">
        <v>750</v>
      </c>
      <c r="K28" s="523">
        <v>1</v>
      </c>
      <c r="L28" s="523">
        <v>238</v>
      </c>
      <c r="M28" s="523">
        <v>17302</v>
      </c>
    </row>
    <row r="29" spans="1:13" ht="38.25">
      <c r="A29" s="591">
        <v>19</v>
      </c>
      <c r="B29" s="227" t="s">
        <v>691</v>
      </c>
      <c r="C29" s="523">
        <v>98</v>
      </c>
      <c r="D29" s="523">
        <v>720</v>
      </c>
      <c r="E29" s="523">
        <v>136083</v>
      </c>
      <c r="F29" s="526" t="s">
        <v>846</v>
      </c>
      <c r="G29" s="463">
        <v>1</v>
      </c>
      <c r="H29" s="463">
        <v>24</v>
      </c>
      <c r="I29" s="303">
        <v>2658</v>
      </c>
      <c r="J29" s="526" t="s">
        <v>845</v>
      </c>
      <c r="K29" s="713">
        <v>1</v>
      </c>
      <c r="L29" s="473">
        <v>391</v>
      </c>
      <c r="M29" s="473">
        <v>47379</v>
      </c>
    </row>
    <row r="30" spans="1:13" ht="25.5">
      <c r="A30" s="591">
        <v>20</v>
      </c>
      <c r="B30" s="227" t="s">
        <v>692</v>
      </c>
      <c r="C30" s="523">
        <v>1459</v>
      </c>
      <c r="D30" s="523">
        <v>1445</v>
      </c>
      <c r="E30" s="523">
        <v>101150</v>
      </c>
      <c r="F30" s="527" t="s">
        <v>841</v>
      </c>
      <c r="G30" s="523">
        <v>1</v>
      </c>
      <c r="H30" s="523">
        <v>331</v>
      </c>
      <c r="I30" s="523">
        <v>25705</v>
      </c>
      <c r="J30" s="716">
        <v>0</v>
      </c>
      <c r="K30" s="523">
        <v>0</v>
      </c>
      <c r="L30" s="523">
        <v>0</v>
      </c>
      <c r="M30" s="523">
        <v>0</v>
      </c>
    </row>
    <row r="31" spans="1:13">
      <c r="A31" s="591">
        <v>21</v>
      </c>
      <c r="B31" s="227" t="s">
        <v>693</v>
      </c>
      <c r="C31" s="311">
        <v>308</v>
      </c>
      <c r="D31" s="311">
        <v>328</v>
      </c>
      <c r="E31" s="311">
        <v>0</v>
      </c>
      <c r="F31" s="523">
        <v>0</v>
      </c>
      <c r="G31" s="523">
        <v>0</v>
      </c>
      <c r="H31" s="523">
        <v>0</v>
      </c>
      <c r="I31" s="523">
        <v>0</v>
      </c>
      <c r="J31" s="716">
        <v>0</v>
      </c>
      <c r="K31" s="523">
        <v>0</v>
      </c>
      <c r="L31" s="523">
        <v>0</v>
      </c>
      <c r="M31" s="523">
        <v>0</v>
      </c>
    </row>
    <row r="32" spans="1:13">
      <c r="A32" s="591">
        <v>22</v>
      </c>
      <c r="B32" s="227" t="s">
        <v>694</v>
      </c>
      <c r="C32" s="311">
        <v>939</v>
      </c>
      <c r="D32" s="311">
        <v>2270</v>
      </c>
      <c r="E32" s="311">
        <v>129712</v>
      </c>
      <c r="F32" s="523">
        <v>0</v>
      </c>
      <c r="G32" s="523">
        <v>0</v>
      </c>
      <c r="H32" s="523">
        <v>0</v>
      </c>
      <c r="I32" s="523">
        <v>0</v>
      </c>
      <c r="J32" s="716">
        <v>0</v>
      </c>
      <c r="K32" s="523">
        <v>0</v>
      </c>
      <c r="L32" s="523">
        <v>0</v>
      </c>
      <c r="M32" s="523">
        <v>0</v>
      </c>
    </row>
    <row r="33" spans="1:15">
      <c r="A33" s="591">
        <v>23</v>
      </c>
      <c r="B33" s="227" t="s">
        <v>695</v>
      </c>
      <c r="C33" s="311">
        <v>1281</v>
      </c>
      <c r="D33" s="311">
        <v>1955</v>
      </c>
      <c r="E33" s="311">
        <v>213798</v>
      </c>
      <c r="F33" s="523">
        <v>0</v>
      </c>
      <c r="G33" s="523">
        <v>0</v>
      </c>
      <c r="H33" s="523">
        <v>0</v>
      </c>
      <c r="I33" s="523">
        <v>0</v>
      </c>
      <c r="J33" s="716">
        <v>0</v>
      </c>
      <c r="K33" s="523">
        <v>0</v>
      </c>
      <c r="L33" s="523">
        <v>0</v>
      </c>
      <c r="M33" s="523">
        <v>0</v>
      </c>
    </row>
    <row r="34" spans="1:15" s="524" customFormat="1" ht="38.25">
      <c r="A34" s="591">
        <v>24</v>
      </c>
      <c r="B34" s="227" t="s">
        <v>696</v>
      </c>
      <c r="C34" s="523">
        <v>0</v>
      </c>
      <c r="D34" s="523">
        <v>0</v>
      </c>
      <c r="E34" s="523">
        <v>0</v>
      </c>
      <c r="F34" s="527" t="s">
        <v>846</v>
      </c>
      <c r="G34" s="523">
        <v>1</v>
      </c>
      <c r="H34" s="523">
        <v>52</v>
      </c>
      <c r="I34" s="523">
        <v>5210</v>
      </c>
      <c r="J34" s="526" t="s">
        <v>845</v>
      </c>
      <c r="K34" s="488">
        <v>1</v>
      </c>
      <c r="L34" s="488">
        <v>229</v>
      </c>
      <c r="M34" s="488">
        <v>20738</v>
      </c>
    </row>
    <row r="35" spans="1:15">
      <c r="A35" s="591">
        <v>25</v>
      </c>
      <c r="B35" s="227" t="s">
        <v>697</v>
      </c>
      <c r="C35" s="311">
        <v>0</v>
      </c>
      <c r="D35" s="311">
        <v>0</v>
      </c>
      <c r="E35" s="311">
        <v>0</v>
      </c>
      <c r="F35" s="523">
        <v>0</v>
      </c>
      <c r="G35" s="523">
        <v>0</v>
      </c>
      <c r="H35" s="523">
        <v>0</v>
      </c>
      <c r="I35" s="523">
        <v>0</v>
      </c>
      <c r="J35" s="716">
        <v>0</v>
      </c>
      <c r="K35" s="523">
        <v>0</v>
      </c>
      <c r="L35" s="523">
        <v>0</v>
      </c>
      <c r="M35" s="523">
        <v>0</v>
      </c>
    </row>
    <row r="36" spans="1:15" s="524" customFormat="1" ht="38.25">
      <c r="A36" s="591">
        <v>26</v>
      </c>
      <c r="B36" s="227" t="s">
        <v>698</v>
      </c>
      <c r="C36" s="523">
        <v>126</v>
      </c>
      <c r="D36" s="523">
        <v>126</v>
      </c>
      <c r="E36" s="523">
        <v>10264</v>
      </c>
      <c r="F36" s="467">
        <v>0</v>
      </c>
      <c r="G36" s="523">
        <v>0</v>
      </c>
      <c r="H36" s="523">
        <v>0</v>
      </c>
      <c r="I36" s="523">
        <v>0</v>
      </c>
      <c r="J36" s="526" t="s">
        <v>845</v>
      </c>
      <c r="K36" s="523">
        <v>1</v>
      </c>
      <c r="L36" s="523">
        <v>761</v>
      </c>
      <c r="M36" s="523">
        <v>56306</v>
      </c>
    </row>
    <row r="37" spans="1:15">
      <c r="A37" s="591">
        <v>27</v>
      </c>
      <c r="B37" s="227" t="s">
        <v>699</v>
      </c>
      <c r="C37" s="311">
        <v>1283</v>
      </c>
      <c r="D37" s="311">
        <v>1313</v>
      </c>
      <c r="E37" s="311">
        <v>97650</v>
      </c>
      <c r="F37" s="523">
        <v>0</v>
      </c>
      <c r="G37" s="523">
        <v>0</v>
      </c>
      <c r="H37" s="523">
        <v>0</v>
      </c>
      <c r="I37" s="523">
        <v>0</v>
      </c>
      <c r="J37" s="716">
        <v>0</v>
      </c>
      <c r="K37" s="523">
        <v>0</v>
      </c>
      <c r="L37" s="523">
        <v>0</v>
      </c>
      <c r="M37" s="523">
        <v>0</v>
      </c>
    </row>
    <row r="38" spans="1:15">
      <c r="A38" s="591">
        <v>28</v>
      </c>
      <c r="B38" s="227" t="s">
        <v>700</v>
      </c>
      <c r="C38" s="311">
        <v>270</v>
      </c>
      <c r="D38" s="311">
        <v>270</v>
      </c>
      <c r="E38" s="311">
        <v>10429</v>
      </c>
      <c r="F38" s="523">
        <v>0</v>
      </c>
      <c r="G38" s="523">
        <v>0</v>
      </c>
      <c r="H38" s="523">
        <v>0</v>
      </c>
      <c r="I38" s="523">
        <v>0</v>
      </c>
      <c r="J38" s="716">
        <v>0</v>
      </c>
      <c r="K38" s="523">
        <v>0</v>
      </c>
      <c r="L38" s="523">
        <v>0</v>
      </c>
      <c r="M38" s="523">
        <v>0</v>
      </c>
    </row>
    <row r="39" spans="1:15">
      <c r="A39" s="591">
        <v>29</v>
      </c>
      <c r="B39" s="227" t="s">
        <v>701</v>
      </c>
      <c r="C39" s="311">
        <v>0</v>
      </c>
      <c r="D39" s="311">
        <v>0</v>
      </c>
      <c r="E39" s="311">
        <v>0</v>
      </c>
      <c r="F39" s="523">
        <v>0</v>
      </c>
      <c r="G39" s="523">
        <v>0</v>
      </c>
      <c r="H39" s="523">
        <v>0</v>
      </c>
      <c r="I39" s="523">
        <v>0</v>
      </c>
      <c r="J39" s="716">
        <v>0</v>
      </c>
      <c r="K39" s="523">
        <v>0</v>
      </c>
      <c r="L39" s="523">
        <v>0</v>
      </c>
      <c r="M39" s="523">
        <v>0</v>
      </c>
    </row>
    <row r="40" spans="1:15" s="524" customFormat="1" ht="38.25">
      <c r="A40" s="928">
        <v>30</v>
      </c>
      <c r="B40" s="227" t="s">
        <v>702</v>
      </c>
      <c r="C40" s="523">
        <v>70</v>
      </c>
      <c r="D40" s="523">
        <v>0</v>
      </c>
      <c r="E40" s="523">
        <v>0</v>
      </c>
      <c r="F40" s="467">
        <v>0</v>
      </c>
      <c r="G40" s="523">
        <v>0</v>
      </c>
      <c r="H40" s="523">
        <v>0</v>
      </c>
      <c r="I40" s="523">
        <v>0</v>
      </c>
      <c r="J40" s="526" t="s">
        <v>845</v>
      </c>
      <c r="K40" s="523">
        <v>1</v>
      </c>
      <c r="L40" s="523">
        <v>345</v>
      </c>
      <c r="M40" s="523">
        <v>40536</v>
      </c>
    </row>
    <row r="41" spans="1:15">
      <c r="A41" s="417"/>
      <c r="B41" s="394" t="s">
        <v>703</v>
      </c>
      <c r="C41" s="418">
        <f t="shared" ref="C41:E41" si="0">SUM(C11:C40)</f>
        <v>12030</v>
      </c>
      <c r="D41" s="418">
        <f t="shared" si="0"/>
        <v>15546</v>
      </c>
      <c r="E41" s="418">
        <f t="shared" si="0"/>
        <v>1330341</v>
      </c>
      <c r="F41" s="418">
        <f t="shared" ref="F41:M41" si="1">SUM(F11:F40)</f>
        <v>0</v>
      </c>
      <c r="G41" s="418">
        <f t="shared" si="1"/>
        <v>6</v>
      </c>
      <c r="H41" s="418">
        <f t="shared" si="1"/>
        <v>736</v>
      </c>
      <c r="I41" s="418">
        <f t="shared" si="1"/>
        <v>72573</v>
      </c>
      <c r="J41" s="528">
        <f t="shared" si="1"/>
        <v>0</v>
      </c>
      <c r="K41" s="418">
        <f t="shared" si="1"/>
        <v>7</v>
      </c>
      <c r="L41" s="418">
        <f t="shared" si="1"/>
        <v>2667</v>
      </c>
      <c r="M41" s="418">
        <f t="shared" si="1"/>
        <v>253002</v>
      </c>
    </row>
    <row r="42" spans="1:15">
      <c r="A42" s="75"/>
      <c r="B42" s="75"/>
      <c r="C42" s="75"/>
      <c r="D42" s="75"/>
      <c r="E42" s="75"/>
      <c r="F42" s="71"/>
      <c r="G42" s="71"/>
      <c r="H42" s="71"/>
      <c r="I42" s="71"/>
      <c r="J42" s="519"/>
      <c r="K42" s="71"/>
      <c r="L42" s="71"/>
      <c r="M42" s="71"/>
      <c r="N42" s="71"/>
      <c r="O42" s="71"/>
    </row>
    <row r="43" spans="1:15">
      <c r="A43" s="71"/>
      <c r="B43" s="71"/>
      <c r="C43" s="71"/>
      <c r="D43" s="71"/>
      <c r="E43" s="71"/>
      <c r="F43" s="71"/>
      <c r="G43" s="71"/>
      <c r="H43" s="71"/>
      <c r="I43" s="71"/>
      <c r="J43" s="519"/>
      <c r="K43" s="71"/>
      <c r="L43" s="71"/>
      <c r="M43" s="71"/>
      <c r="N43" s="71"/>
      <c r="O43" s="71"/>
    </row>
    <row r="44" spans="1:15">
      <c r="A44" s="71"/>
      <c r="B44" s="71"/>
      <c r="C44" s="71"/>
      <c r="D44" s="71"/>
      <c r="E44" s="71"/>
      <c r="F44" s="71"/>
      <c r="G44" s="71"/>
      <c r="H44" s="71"/>
      <c r="I44" s="71"/>
      <c r="J44" s="519"/>
      <c r="K44" s="71"/>
      <c r="L44" s="71"/>
      <c r="M44" s="71"/>
      <c r="N44" s="71"/>
      <c r="O44" s="71"/>
    </row>
    <row r="46" spans="1:15">
      <c r="A46" s="927"/>
      <c r="B46" s="927"/>
      <c r="C46" s="927"/>
      <c r="D46" s="927"/>
      <c r="E46" s="927"/>
      <c r="F46" s="927"/>
      <c r="G46" s="927"/>
      <c r="H46" s="927"/>
      <c r="I46" s="927"/>
      <c r="J46" s="927"/>
      <c r="K46" s="927"/>
      <c r="L46" s="927"/>
      <c r="M46" s="82"/>
      <c r="N46" s="1245"/>
      <c r="O46" s="1245"/>
    </row>
    <row r="47" spans="1:15">
      <c r="A47" s="71"/>
      <c r="B47" s="71"/>
      <c r="C47" s="71"/>
      <c r="D47" s="71"/>
      <c r="E47" s="71"/>
      <c r="F47" s="71"/>
      <c r="G47" s="71"/>
      <c r="H47" s="71"/>
      <c r="I47" s="71"/>
      <c r="J47" s="519"/>
      <c r="K47" s="71"/>
      <c r="L47" s="71"/>
      <c r="M47" s="71"/>
      <c r="N47" s="71"/>
      <c r="O47" s="71"/>
    </row>
    <row r="48" spans="1:15" ht="15.75">
      <c r="A48" s="78" t="s">
        <v>11</v>
      </c>
      <c r="B48" s="78"/>
      <c r="C48" s="78"/>
      <c r="D48" s="78"/>
      <c r="E48" s="78"/>
      <c r="F48" s="78"/>
      <c r="G48" s="78"/>
      <c r="H48" s="78"/>
      <c r="I48" s="78"/>
      <c r="J48" s="529"/>
      <c r="K48" s="1246" t="s">
        <v>12</v>
      </c>
      <c r="L48" s="1246"/>
      <c r="M48" s="1246"/>
      <c r="N48" s="109"/>
      <c r="O48" s="71"/>
    </row>
    <row r="49" spans="1:15" ht="15.75">
      <c r="A49" s="1103" t="s">
        <v>13</v>
      </c>
      <c r="B49" s="1103"/>
      <c r="C49" s="1103"/>
      <c r="D49" s="1103"/>
      <c r="E49" s="1103"/>
      <c r="F49" s="1103"/>
      <c r="G49" s="1103"/>
      <c r="H49" s="1103"/>
      <c r="I49" s="1103"/>
      <c r="J49" s="1103"/>
      <c r="K49" s="1103"/>
      <c r="L49" s="1103"/>
      <c r="M49" s="1103"/>
      <c r="N49" s="71"/>
      <c r="O49" s="71"/>
    </row>
    <row r="50" spans="1:15" ht="15.6" customHeight="1">
      <c r="A50" s="1103" t="s">
        <v>14</v>
      </c>
      <c r="B50" s="1103"/>
      <c r="C50" s="1103"/>
      <c r="D50" s="1103"/>
      <c r="E50" s="1103"/>
      <c r="F50" s="1103"/>
      <c r="G50" s="1103"/>
      <c r="H50" s="1103"/>
      <c r="I50" s="1103"/>
      <c r="J50" s="1103"/>
      <c r="K50" s="1103"/>
      <c r="L50" s="1103"/>
      <c r="M50" s="1103"/>
      <c r="N50" s="109"/>
      <c r="O50" s="71"/>
    </row>
    <row r="51" spans="1:15">
      <c r="A51" s="71"/>
      <c r="B51" s="71"/>
      <c r="C51" s="71"/>
      <c r="D51" s="71"/>
      <c r="E51" s="71"/>
      <c r="F51" s="71"/>
      <c r="G51" s="71"/>
      <c r="L51" s="28" t="s">
        <v>82</v>
      </c>
      <c r="M51" s="28"/>
      <c r="N51" s="28"/>
      <c r="O51" s="28"/>
    </row>
  </sheetData>
  <mergeCells count="14">
    <mergeCell ref="K48:M48"/>
    <mergeCell ref="A49:M49"/>
    <mergeCell ref="A8:A9"/>
    <mergeCell ref="B8:B9"/>
    <mergeCell ref="A50:M50"/>
    <mergeCell ref="F8:I8"/>
    <mergeCell ref="J8:M8"/>
    <mergeCell ref="N46:O46"/>
    <mergeCell ref="C8:E8"/>
    <mergeCell ref="L1:M1"/>
    <mergeCell ref="A2:M2"/>
    <mergeCell ref="A3:M3"/>
    <mergeCell ref="A5:M5"/>
    <mergeCell ref="A7:B7"/>
  </mergeCells>
  <printOptions horizontalCentered="1"/>
  <pageMargins left="0.70866141732283472" right="0.70866141732283472" top="0.23622047244094491" bottom="0" header="0.31496062992125984" footer="0.31496062992125984"/>
  <pageSetup paperSize="9" scale="60" orientation="landscape" r:id="rId1"/>
  <drawing r:id="rId2"/>
</worksheet>
</file>

<file path=xl/worksheets/sheet48.xml><?xml version="1.0" encoding="utf-8"?>
<worksheet xmlns="http://schemas.openxmlformats.org/spreadsheetml/2006/main" xmlns:r="http://schemas.openxmlformats.org/officeDocument/2006/relationships">
  <sheetPr>
    <tabColor rgb="FF00B050"/>
    <pageSetUpPr fitToPage="1"/>
  </sheetPr>
  <dimension ref="A1:N46"/>
  <sheetViews>
    <sheetView topLeftCell="A7" zoomScaleSheetLayoutView="84" workbookViewId="0">
      <selection activeCell="G7" sqref="G7"/>
    </sheetView>
  </sheetViews>
  <sheetFormatPr defaultRowHeight="12.75"/>
  <cols>
    <col min="1" max="1" width="5.85546875" customWidth="1"/>
    <col min="2" max="2" width="18.42578125" customWidth="1"/>
    <col min="3" max="3" width="11.85546875" customWidth="1"/>
    <col min="4" max="4" width="15.42578125" customWidth="1"/>
    <col min="6" max="6" width="13.42578125" customWidth="1"/>
    <col min="7" max="7" width="19" customWidth="1"/>
    <col min="8" max="8" width="12.42578125" customWidth="1"/>
    <col min="9" max="9" width="19.28515625" customWidth="1"/>
    <col min="10" max="10" width="20.28515625" customWidth="1"/>
    <col min="11" max="11" width="13.85546875" customWidth="1"/>
    <col min="12" max="12" width="9.140625" hidden="1" customWidth="1"/>
    <col min="14" max="14" width="10.5703125" bestFit="1" customWidth="1"/>
  </cols>
  <sheetData>
    <row r="1" spans="1:14" ht="18">
      <c r="A1" s="1118" t="s">
        <v>0</v>
      </c>
      <c r="B1" s="1118"/>
      <c r="C1" s="1118"/>
      <c r="D1" s="1118"/>
      <c r="E1" s="1118"/>
      <c r="F1" s="1118"/>
      <c r="G1" s="1118"/>
      <c r="H1" s="1118"/>
      <c r="I1" s="1118"/>
      <c r="J1" s="1261" t="s">
        <v>551</v>
      </c>
      <c r="K1" s="1261"/>
    </row>
    <row r="2" spans="1:14" ht="21">
      <c r="A2" s="1119" t="s">
        <v>899</v>
      </c>
      <c r="B2" s="1119"/>
      <c r="C2" s="1119"/>
      <c r="D2" s="1119"/>
      <c r="E2" s="1119"/>
      <c r="F2" s="1119"/>
      <c r="G2" s="1119"/>
      <c r="H2" s="1119"/>
      <c r="I2" s="1119"/>
      <c r="J2" s="1119"/>
      <c r="K2" s="1119"/>
    </row>
    <row r="3" spans="1:14" ht="15">
      <c r="A3" s="145"/>
      <c r="B3" s="145"/>
      <c r="C3" s="145"/>
      <c r="D3" s="145"/>
      <c r="E3" s="145"/>
      <c r="F3" s="145"/>
      <c r="G3" s="145"/>
      <c r="H3" s="145"/>
      <c r="I3" s="145"/>
      <c r="J3" s="145"/>
      <c r="K3" s="145"/>
    </row>
    <row r="4" spans="1:14" ht="15">
      <c r="A4" s="1262" t="s">
        <v>550</v>
      </c>
      <c r="B4" s="1262"/>
      <c r="C4" s="1262"/>
      <c r="D4" s="1262"/>
      <c r="E4" s="1262"/>
      <c r="F4" s="1262"/>
      <c r="G4" s="1262"/>
      <c r="H4" s="1262"/>
      <c r="I4" s="1262"/>
      <c r="J4" s="1262"/>
      <c r="K4" s="1262"/>
    </row>
    <row r="5" spans="1:14" ht="15">
      <c r="A5" s="556" t="s">
        <v>671</v>
      </c>
      <c r="B5" s="146"/>
      <c r="C5" s="146"/>
      <c r="D5" s="146"/>
      <c r="E5" s="146"/>
      <c r="F5" s="146"/>
      <c r="G5" s="146"/>
      <c r="H5" s="146"/>
      <c r="I5" s="145"/>
      <c r="J5" s="1204" t="s">
        <v>913</v>
      </c>
      <c r="K5" s="1204"/>
      <c r="L5" s="1204"/>
    </row>
    <row r="6" spans="1:14" ht="15">
      <c r="A6" s="1212" t="s">
        <v>2</v>
      </c>
      <c r="B6" s="1212" t="s">
        <v>3</v>
      </c>
      <c r="C6" s="1212" t="s">
        <v>312</v>
      </c>
      <c r="D6" s="1212" t="s">
        <v>313</v>
      </c>
      <c r="E6" s="1212"/>
      <c r="F6" s="1212"/>
      <c r="G6" s="1212"/>
      <c r="H6" s="1212"/>
      <c r="I6" s="1213" t="s">
        <v>314</v>
      </c>
      <c r="J6" s="1214"/>
      <c r="K6" s="1215"/>
    </row>
    <row r="7" spans="1:14" ht="60">
      <c r="A7" s="1212"/>
      <c r="B7" s="1212"/>
      <c r="C7" s="1212"/>
      <c r="D7" s="538" t="s">
        <v>315</v>
      </c>
      <c r="E7" s="538" t="s">
        <v>206</v>
      </c>
      <c r="F7" s="538" t="s">
        <v>471</v>
      </c>
      <c r="G7" s="538" t="s">
        <v>316</v>
      </c>
      <c r="H7" s="538" t="s">
        <v>442</v>
      </c>
      <c r="I7" s="538" t="s">
        <v>317</v>
      </c>
      <c r="J7" s="538" t="s">
        <v>318</v>
      </c>
      <c r="K7" s="538" t="s">
        <v>319</v>
      </c>
    </row>
    <row r="8" spans="1:14" ht="15">
      <c r="A8" s="354" t="s">
        <v>273</v>
      </c>
      <c r="B8" s="354" t="s">
        <v>274</v>
      </c>
      <c r="C8" s="354" t="s">
        <v>275</v>
      </c>
      <c r="D8" s="354" t="s">
        <v>276</v>
      </c>
      <c r="E8" s="354" t="s">
        <v>277</v>
      </c>
      <c r="F8" s="354" t="s">
        <v>278</v>
      </c>
      <c r="G8" s="354" t="s">
        <v>279</v>
      </c>
      <c r="H8" s="354" t="s">
        <v>280</v>
      </c>
      <c r="I8" s="354" t="s">
        <v>301</v>
      </c>
      <c r="J8" s="354" t="s">
        <v>302</v>
      </c>
      <c r="K8" s="354" t="s">
        <v>303</v>
      </c>
    </row>
    <row r="9" spans="1:14" ht="15">
      <c r="A9" s="84">
        <v>1</v>
      </c>
      <c r="B9" s="225" t="s">
        <v>673</v>
      </c>
      <c r="C9" s="297">
        <v>0</v>
      </c>
      <c r="D9" s="297">
        <v>0</v>
      </c>
      <c r="E9" s="297">
        <v>0</v>
      </c>
      <c r="F9" s="297">
        <v>0</v>
      </c>
      <c r="G9" s="841"/>
      <c r="H9" s="297">
        <f>F9+G9</f>
        <v>0</v>
      </c>
      <c r="I9" s="297">
        <v>0</v>
      </c>
      <c r="J9" s="466">
        <f>H9*1400*10/100000</f>
        <v>0</v>
      </c>
      <c r="K9" s="466">
        <f>I9+J9</f>
        <v>0</v>
      </c>
      <c r="N9" s="522"/>
    </row>
    <row r="10" spans="1:14" ht="15">
      <c r="A10" s="84">
        <v>2</v>
      </c>
      <c r="B10" s="225" t="s">
        <v>674</v>
      </c>
      <c r="C10" s="297">
        <v>1</v>
      </c>
      <c r="D10" s="297">
        <v>70</v>
      </c>
      <c r="E10" s="297">
        <v>10062</v>
      </c>
      <c r="F10" s="297">
        <v>0</v>
      </c>
      <c r="G10" s="841">
        <v>46</v>
      </c>
      <c r="H10" s="297">
        <v>190</v>
      </c>
      <c r="I10" s="297">
        <v>0</v>
      </c>
      <c r="J10" s="466">
        <f>H10*1400*7/100000</f>
        <v>18.62</v>
      </c>
      <c r="K10" s="466">
        <f t="shared" ref="K10:K37" si="0">I10+J10</f>
        <v>18.62</v>
      </c>
      <c r="N10" s="522"/>
    </row>
    <row r="11" spans="1:14" ht="15">
      <c r="A11" s="84">
        <v>3</v>
      </c>
      <c r="B11" s="225" t="s">
        <v>675</v>
      </c>
      <c r="C11" s="297">
        <v>0</v>
      </c>
      <c r="D11" s="297">
        <v>0</v>
      </c>
      <c r="E11" s="297">
        <v>0</v>
      </c>
      <c r="F11" s="297">
        <v>0</v>
      </c>
      <c r="G11" s="841"/>
      <c r="H11" s="297">
        <f t="shared" ref="H11:H37" si="1">F11+G11</f>
        <v>0</v>
      </c>
      <c r="I11" s="297">
        <v>0</v>
      </c>
      <c r="J11" s="466">
        <f t="shared" ref="J11:J37" si="2">H11*1400*10/100000</f>
        <v>0</v>
      </c>
      <c r="K11" s="466">
        <f t="shared" si="0"/>
        <v>0</v>
      </c>
      <c r="N11" s="522"/>
    </row>
    <row r="12" spans="1:14" ht="15">
      <c r="A12" s="84">
        <v>4</v>
      </c>
      <c r="B12" s="225" t="s">
        <v>676</v>
      </c>
      <c r="C12" s="297">
        <v>1</v>
      </c>
      <c r="D12" s="297">
        <v>122</v>
      </c>
      <c r="E12" s="297">
        <v>14777</v>
      </c>
      <c r="F12" s="297">
        <v>0</v>
      </c>
      <c r="G12" s="841">
        <v>249</v>
      </c>
      <c r="H12" s="297">
        <f t="shared" si="1"/>
        <v>249</v>
      </c>
      <c r="I12" s="297">
        <v>0</v>
      </c>
      <c r="J12" s="466">
        <f>H12*1400*7/100000</f>
        <v>24.402000000000001</v>
      </c>
      <c r="K12" s="466">
        <f t="shared" si="0"/>
        <v>24.402000000000001</v>
      </c>
      <c r="N12" s="522"/>
    </row>
    <row r="13" spans="1:14" ht="15">
      <c r="A13" s="84">
        <v>5</v>
      </c>
      <c r="B13" s="225" t="s">
        <v>677</v>
      </c>
      <c r="C13" s="297">
        <v>0</v>
      </c>
      <c r="D13" s="297">
        <v>0</v>
      </c>
      <c r="E13" s="297">
        <v>0</v>
      </c>
      <c r="F13" s="297">
        <v>0</v>
      </c>
      <c r="G13" s="841"/>
      <c r="H13" s="297">
        <f t="shared" si="1"/>
        <v>0</v>
      </c>
      <c r="I13" s="297">
        <v>0</v>
      </c>
      <c r="J13" s="466">
        <f t="shared" si="2"/>
        <v>0</v>
      </c>
      <c r="K13" s="466">
        <f t="shared" si="0"/>
        <v>0</v>
      </c>
      <c r="N13" s="522"/>
    </row>
    <row r="14" spans="1:14" ht="15">
      <c r="A14" s="84">
        <v>6</v>
      </c>
      <c r="B14" s="225" t="s">
        <v>678</v>
      </c>
      <c r="C14" s="297">
        <v>0</v>
      </c>
      <c r="D14" s="297">
        <v>0</v>
      </c>
      <c r="E14" s="297">
        <v>0</v>
      </c>
      <c r="F14" s="297">
        <v>0</v>
      </c>
      <c r="G14" s="841"/>
      <c r="H14" s="297">
        <f t="shared" si="1"/>
        <v>0</v>
      </c>
      <c r="I14" s="297">
        <v>0</v>
      </c>
      <c r="J14" s="466">
        <f t="shared" si="2"/>
        <v>0</v>
      </c>
      <c r="K14" s="466">
        <f t="shared" si="0"/>
        <v>0</v>
      </c>
      <c r="N14" s="522"/>
    </row>
    <row r="15" spans="1:14" ht="15">
      <c r="A15" s="84">
        <v>7</v>
      </c>
      <c r="B15" s="225" t="s">
        <v>679</v>
      </c>
      <c r="C15" s="297">
        <v>1</v>
      </c>
      <c r="D15" s="297">
        <v>383</v>
      </c>
      <c r="E15" s="297">
        <v>35123</v>
      </c>
      <c r="F15" s="297">
        <v>0</v>
      </c>
      <c r="G15" s="841">
        <v>463</v>
      </c>
      <c r="H15" s="297">
        <v>463</v>
      </c>
      <c r="I15" s="297">
        <v>0</v>
      </c>
      <c r="J15" s="466">
        <f>H15*1400*7/100000</f>
        <v>45.374000000000002</v>
      </c>
      <c r="K15" s="466">
        <f t="shared" si="0"/>
        <v>45.374000000000002</v>
      </c>
      <c r="L15" s="469">
        <v>5.08</v>
      </c>
      <c r="N15" s="522"/>
    </row>
    <row r="16" spans="1:14" ht="15">
      <c r="A16" s="84">
        <v>8</v>
      </c>
      <c r="B16" s="225" t="s">
        <v>680</v>
      </c>
      <c r="C16" s="297">
        <v>0</v>
      </c>
      <c r="D16" s="297">
        <v>0</v>
      </c>
      <c r="E16" s="297">
        <v>0</v>
      </c>
      <c r="F16" s="297">
        <v>0</v>
      </c>
      <c r="G16" s="841"/>
      <c r="H16" s="297">
        <f t="shared" si="1"/>
        <v>0</v>
      </c>
      <c r="I16" s="297">
        <v>0</v>
      </c>
      <c r="J16" s="466">
        <f t="shared" si="2"/>
        <v>0</v>
      </c>
      <c r="K16" s="466">
        <f t="shared" si="0"/>
        <v>0</v>
      </c>
      <c r="N16" s="522"/>
    </row>
    <row r="17" spans="1:14" ht="15">
      <c r="A17" s="84">
        <v>9</v>
      </c>
      <c r="B17" s="225" t="s">
        <v>681</v>
      </c>
      <c r="C17" s="297">
        <v>0</v>
      </c>
      <c r="D17" s="297">
        <v>0</v>
      </c>
      <c r="E17" s="297">
        <v>0</v>
      </c>
      <c r="F17" s="297">
        <v>0</v>
      </c>
      <c r="G17" s="841"/>
      <c r="H17" s="297">
        <f t="shared" si="1"/>
        <v>0</v>
      </c>
      <c r="I17" s="297">
        <v>0</v>
      </c>
      <c r="J17" s="466">
        <f t="shared" si="2"/>
        <v>0</v>
      </c>
      <c r="K17" s="466">
        <f t="shared" si="0"/>
        <v>0</v>
      </c>
      <c r="N17" s="522"/>
    </row>
    <row r="18" spans="1:14" ht="15">
      <c r="A18" s="84">
        <v>10</v>
      </c>
      <c r="B18" s="225" t="s">
        <v>682</v>
      </c>
      <c r="C18" s="297">
        <v>0</v>
      </c>
      <c r="D18" s="297">
        <v>0</v>
      </c>
      <c r="E18" s="297">
        <v>0</v>
      </c>
      <c r="F18" s="297">
        <v>0</v>
      </c>
      <c r="G18" s="841"/>
      <c r="H18" s="297">
        <f t="shared" si="1"/>
        <v>0</v>
      </c>
      <c r="I18" s="297">
        <v>0</v>
      </c>
      <c r="J18" s="466">
        <f t="shared" si="2"/>
        <v>0</v>
      </c>
      <c r="K18" s="466">
        <f t="shared" si="0"/>
        <v>0</v>
      </c>
      <c r="N18" s="522"/>
    </row>
    <row r="19" spans="1:14" ht="15">
      <c r="A19" s="84">
        <v>11</v>
      </c>
      <c r="B19" s="225" t="s">
        <v>683</v>
      </c>
      <c r="C19" s="297">
        <v>2</v>
      </c>
      <c r="D19" s="297">
        <v>457</v>
      </c>
      <c r="E19" s="297">
        <v>47841</v>
      </c>
      <c r="F19" s="297">
        <v>0</v>
      </c>
      <c r="G19" s="841">
        <v>1089</v>
      </c>
      <c r="H19" s="297">
        <v>1089</v>
      </c>
      <c r="I19" s="297">
        <v>0</v>
      </c>
      <c r="J19" s="466">
        <v>106.72199999999998</v>
      </c>
      <c r="K19" s="466">
        <v>106.72199999999998</v>
      </c>
      <c r="N19" s="522"/>
    </row>
    <row r="20" spans="1:14" ht="15">
      <c r="A20" s="84">
        <v>12</v>
      </c>
      <c r="B20" s="225" t="s">
        <v>684</v>
      </c>
      <c r="C20" s="297">
        <v>0</v>
      </c>
      <c r="D20" s="297">
        <v>0</v>
      </c>
      <c r="E20" s="297">
        <v>0</v>
      </c>
      <c r="F20" s="297">
        <v>0</v>
      </c>
      <c r="G20" s="841"/>
      <c r="H20" s="297">
        <f t="shared" si="1"/>
        <v>0</v>
      </c>
      <c r="I20" s="297">
        <v>0</v>
      </c>
      <c r="J20" s="466">
        <f t="shared" si="2"/>
        <v>0</v>
      </c>
      <c r="K20" s="466">
        <f t="shared" si="0"/>
        <v>0</v>
      </c>
      <c r="N20" s="522"/>
    </row>
    <row r="21" spans="1:14" ht="15">
      <c r="A21" s="84">
        <v>13</v>
      </c>
      <c r="B21" s="225" t="s">
        <v>685</v>
      </c>
      <c r="C21" s="297">
        <v>0</v>
      </c>
      <c r="D21" s="297">
        <v>0</v>
      </c>
      <c r="E21" s="297">
        <v>0</v>
      </c>
      <c r="F21" s="297">
        <v>0</v>
      </c>
      <c r="G21" s="841"/>
      <c r="H21" s="297">
        <f t="shared" si="1"/>
        <v>0</v>
      </c>
      <c r="I21" s="297">
        <v>0</v>
      </c>
      <c r="J21" s="466">
        <f t="shared" si="2"/>
        <v>0</v>
      </c>
      <c r="K21" s="466">
        <f t="shared" si="0"/>
        <v>0</v>
      </c>
      <c r="N21" s="522"/>
    </row>
    <row r="22" spans="1:14" ht="15">
      <c r="A22" s="84">
        <v>14</v>
      </c>
      <c r="B22" s="225" t="s">
        <v>686</v>
      </c>
      <c r="C22" s="297">
        <v>0</v>
      </c>
      <c r="D22" s="297">
        <v>0</v>
      </c>
      <c r="E22" s="297">
        <v>0</v>
      </c>
      <c r="F22" s="297">
        <v>0</v>
      </c>
      <c r="G22" s="841"/>
      <c r="H22" s="297">
        <f t="shared" si="1"/>
        <v>0</v>
      </c>
      <c r="I22" s="297">
        <v>0</v>
      </c>
      <c r="J22" s="466">
        <f t="shared" si="2"/>
        <v>0</v>
      </c>
      <c r="K22" s="466">
        <f t="shared" si="0"/>
        <v>0</v>
      </c>
      <c r="N22" s="522"/>
    </row>
    <row r="23" spans="1:14" ht="15">
      <c r="A23" s="84">
        <v>15</v>
      </c>
      <c r="B23" s="225" t="s">
        <v>687</v>
      </c>
      <c r="C23" s="297">
        <v>1</v>
      </c>
      <c r="D23" s="297">
        <v>0</v>
      </c>
      <c r="E23" s="297">
        <v>0</v>
      </c>
      <c r="F23" s="297">
        <v>0</v>
      </c>
      <c r="G23" s="841"/>
      <c r="H23" s="297">
        <f t="shared" si="1"/>
        <v>0</v>
      </c>
      <c r="I23" s="297">
        <v>0</v>
      </c>
      <c r="J23" s="466">
        <f t="shared" si="2"/>
        <v>0</v>
      </c>
      <c r="K23" s="466">
        <f t="shared" si="0"/>
        <v>0</v>
      </c>
      <c r="L23">
        <v>0</v>
      </c>
      <c r="N23" s="522"/>
    </row>
    <row r="24" spans="1:14" ht="15">
      <c r="A24" s="84">
        <v>16</v>
      </c>
      <c r="B24" s="227" t="s">
        <v>688</v>
      </c>
      <c r="C24" s="297">
        <v>0</v>
      </c>
      <c r="D24" s="297">
        <v>0</v>
      </c>
      <c r="E24" s="297">
        <v>0</v>
      </c>
      <c r="F24" s="297">
        <v>0</v>
      </c>
      <c r="G24" s="841"/>
      <c r="H24" s="297">
        <f t="shared" si="1"/>
        <v>0</v>
      </c>
      <c r="I24" s="297">
        <v>0</v>
      </c>
      <c r="J24" s="466">
        <f t="shared" si="2"/>
        <v>0</v>
      </c>
      <c r="K24" s="466">
        <f t="shared" si="0"/>
        <v>0</v>
      </c>
      <c r="N24" s="522"/>
    </row>
    <row r="25" spans="1:14" ht="15">
      <c r="A25" s="84">
        <v>17</v>
      </c>
      <c r="B25" s="227" t="s">
        <v>689</v>
      </c>
      <c r="C25" s="297">
        <v>0</v>
      </c>
      <c r="D25" s="297">
        <v>0</v>
      </c>
      <c r="E25" s="297">
        <v>0</v>
      </c>
      <c r="F25" s="297">
        <v>0</v>
      </c>
      <c r="G25" s="841"/>
      <c r="H25" s="297">
        <f t="shared" si="1"/>
        <v>0</v>
      </c>
      <c r="I25" s="297">
        <v>0</v>
      </c>
      <c r="J25" s="466">
        <f t="shared" si="2"/>
        <v>0</v>
      </c>
      <c r="K25" s="466">
        <f t="shared" si="0"/>
        <v>0</v>
      </c>
      <c r="N25" s="522"/>
    </row>
    <row r="26" spans="1:14" ht="15">
      <c r="A26" s="84">
        <v>18</v>
      </c>
      <c r="B26" s="227" t="s">
        <v>690</v>
      </c>
      <c r="C26" s="297">
        <v>1</v>
      </c>
      <c r="D26" s="297">
        <v>238</v>
      </c>
      <c r="E26" s="297">
        <v>17302</v>
      </c>
      <c r="F26" s="297">
        <v>0</v>
      </c>
      <c r="G26" s="841">
        <v>514</v>
      </c>
      <c r="H26" s="297">
        <v>514</v>
      </c>
      <c r="I26" s="297">
        <v>0</v>
      </c>
      <c r="J26" s="466">
        <v>50.37</v>
      </c>
      <c r="K26" s="466">
        <v>50.37</v>
      </c>
      <c r="N26" s="522"/>
    </row>
    <row r="27" spans="1:14" ht="15">
      <c r="A27" s="84">
        <v>19</v>
      </c>
      <c r="B27" s="227" t="s">
        <v>691</v>
      </c>
      <c r="C27" s="297">
        <v>2</v>
      </c>
      <c r="D27" s="297">
        <v>415</v>
      </c>
      <c r="E27" s="297">
        <v>50037</v>
      </c>
      <c r="F27" s="297">
        <v>0</v>
      </c>
      <c r="G27" s="297">
        <v>1002</v>
      </c>
      <c r="H27" s="297">
        <v>1002</v>
      </c>
      <c r="I27" s="297">
        <v>0</v>
      </c>
      <c r="J27" s="466">
        <v>98.2</v>
      </c>
      <c r="K27" s="466">
        <v>98.2</v>
      </c>
      <c r="N27" s="522"/>
    </row>
    <row r="28" spans="1:14" ht="15">
      <c r="A28" s="84">
        <v>20</v>
      </c>
      <c r="B28" s="227" t="s">
        <v>692</v>
      </c>
      <c r="C28" s="297">
        <v>0</v>
      </c>
      <c r="D28" s="297">
        <v>329</v>
      </c>
      <c r="E28" s="297">
        <v>34737</v>
      </c>
      <c r="F28" s="297">
        <v>0</v>
      </c>
      <c r="G28" s="841"/>
      <c r="H28" s="297">
        <f t="shared" si="1"/>
        <v>0</v>
      </c>
      <c r="I28" s="297">
        <v>0</v>
      </c>
      <c r="J28" s="466">
        <f t="shared" si="2"/>
        <v>0</v>
      </c>
      <c r="K28" s="466">
        <f t="shared" si="0"/>
        <v>0</v>
      </c>
      <c r="N28" s="522"/>
    </row>
    <row r="29" spans="1:14" ht="15">
      <c r="A29" s="84">
        <v>21</v>
      </c>
      <c r="B29" s="227" t="s">
        <v>693</v>
      </c>
      <c r="C29" s="297">
        <v>0</v>
      </c>
      <c r="D29" s="297">
        <v>0</v>
      </c>
      <c r="E29" s="297">
        <v>0</v>
      </c>
      <c r="F29" s="297">
        <v>0</v>
      </c>
      <c r="G29" s="841"/>
      <c r="H29" s="297">
        <f t="shared" si="1"/>
        <v>0</v>
      </c>
      <c r="I29" s="297">
        <v>0</v>
      </c>
      <c r="J29" s="466">
        <f t="shared" si="2"/>
        <v>0</v>
      </c>
      <c r="K29" s="466">
        <f t="shared" si="0"/>
        <v>0</v>
      </c>
      <c r="N29" s="522"/>
    </row>
    <row r="30" spans="1:14" ht="15">
      <c r="A30" s="84">
        <v>22</v>
      </c>
      <c r="B30" s="227" t="s">
        <v>694</v>
      </c>
      <c r="C30" s="297">
        <v>0</v>
      </c>
      <c r="D30" s="297">
        <v>0</v>
      </c>
      <c r="E30" s="297">
        <v>0</v>
      </c>
      <c r="F30" s="297">
        <v>0</v>
      </c>
      <c r="G30" s="841"/>
      <c r="H30" s="297">
        <f t="shared" si="1"/>
        <v>0</v>
      </c>
      <c r="I30" s="297">
        <v>0</v>
      </c>
      <c r="J30" s="466">
        <f t="shared" si="2"/>
        <v>0</v>
      </c>
      <c r="K30" s="466">
        <f t="shared" si="0"/>
        <v>0</v>
      </c>
      <c r="N30" s="522"/>
    </row>
    <row r="31" spans="1:14" ht="15">
      <c r="A31" s="84">
        <v>23</v>
      </c>
      <c r="B31" s="227" t="s">
        <v>695</v>
      </c>
      <c r="C31" s="297">
        <v>0</v>
      </c>
      <c r="D31" s="297">
        <v>0</v>
      </c>
      <c r="E31" s="297">
        <v>0</v>
      </c>
      <c r="F31" s="297">
        <v>0</v>
      </c>
      <c r="G31" s="841"/>
      <c r="H31" s="297">
        <f t="shared" si="1"/>
        <v>0</v>
      </c>
      <c r="I31" s="297">
        <v>0</v>
      </c>
      <c r="J31" s="466">
        <f t="shared" si="2"/>
        <v>0</v>
      </c>
      <c r="K31" s="466">
        <f t="shared" si="0"/>
        <v>0</v>
      </c>
      <c r="N31" s="522"/>
    </row>
    <row r="32" spans="1:14" ht="15">
      <c r="A32" s="84">
        <v>24</v>
      </c>
      <c r="B32" s="227" t="s">
        <v>696</v>
      </c>
      <c r="C32" s="297">
        <v>0</v>
      </c>
      <c r="D32" s="297">
        <v>0</v>
      </c>
      <c r="E32" s="297">
        <v>0</v>
      </c>
      <c r="F32" s="297">
        <v>0</v>
      </c>
      <c r="G32" s="841"/>
      <c r="H32" s="297">
        <f t="shared" si="1"/>
        <v>0</v>
      </c>
      <c r="I32" s="297">
        <v>0</v>
      </c>
      <c r="J32" s="466">
        <f t="shared" si="2"/>
        <v>0</v>
      </c>
      <c r="K32" s="466">
        <f t="shared" si="0"/>
        <v>0</v>
      </c>
      <c r="N32" s="522"/>
    </row>
    <row r="33" spans="1:14" ht="15">
      <c r="A33" s="84">
        <v>25</v>
      </c>
      <c r="B33" s="227" t="s">
        <v>697</v>
      </c>
      <c r="C33" s="297">
        <v>0</v>
      </c>
      <c r="D33" s="297">
        <v>0</v>
      </c>
      <c r="E33" s="297">
        <v>0</v>
      </c>
      <c r="F33" s="297">
        <v>0</v>
      </c>
      <c r="G33" s="841"/>
      <c r="H33" s="297">
        <f t="shared" si="1"/>
        <v>0</v>
      </c>
      <c r="I33" s="297">
        <v>0</v>
      </c>
      <c r="J33" s="466">
        <f t="shared" si="2"/>
        <v>0</v>
      </c>
      <c r="K33" s="466">
        <f t="shared" si="0"/>
        <v>0</v>
      </c>
      <c r="N33" s="522"/>
    </row>
    <row r="34" spans="1:14" ht="15">
      <c r="A34" s="84">
        <v>26</v>
      </c>
      <c r="B34" s="227" t="s">
        <v>698</v>
      </c>
      <c r="C34" s="297">
        <v>1</v>
      </c>
      <c r="D34" s="297">
        <v>576</v>
      </c>
      <c r="E34" s="297">
        <v>47651</v>
      </c>
      <c r="F34" s="297">
        <v>0</v>
      </c>
      <c r="G34" s="841">
        <v>1224</v>
      </c>
      <c r="H34" s="297">
        <v>1224</v>
      </c>
      <c r="I34" s="297">
        <v>0</v>
      </c>
      <c r="J34" s="466">
        <v>119.95</v>
      </c>
      <c r="K34" s="466">
        <v>119.95</v>
      </c>
      <c r="N34" s="522"/>
    </row>
    <row r="35" spans="1:14" ht="15">
      <c r="A35" s="84">
        <v>27</v>
      </c>
      <c r="B35" s="227" t="s">
        <v>699</v>
      </c>
      <c r="C35" s="297">
        <v>0</v>
      </c>
      <c r="D35" s="297">
        <v>0</v>
      </c>
      <c r="E35" s="297">
        <v>0</v>
      </c>
      <c r="F35" s="297">
        <v>0</v>
      </c>
      <c r="G35" s="841"/>
      <c r="H35" s="297">
        <f t="shared" si="1"/>
        <v>0</v>
      </c>
      <c r="I35" s="297">
        <v>0</v>
      </c>
      <c r="J35" s="466">
        <f t="shared" si="2"/>
        <v>0</v>
      </c>
      <c r="K35" s="466">
        <f t="shared" si="0"/>
        <v>0</v>
      </c>
      <c r="N35" s="522"/>
    </row>
    <row r="36" spans="1:14" ht="15">
      <c r="A36" s="84">
        <v>28</v>
      </c>
      <c r="B36" s="227" t="s">
        <v>700</v>
      </c>
      <c r="C36" s="297">
        <v>0</v>
      </c>
      <c r="D36" s="297">
        <v>0</v>
      </c>
      <c r="E36" s="297">
        <v>0</v>
      </c>
      <c r="F36" s="297">
        <v>0</v>
      </c>
      <c r="G36" s="841"/>
      <c r="H36" s="297">
        <f t="shared" si="1"/>
        <v>0</v>
      </c>
      <c r="I36" s="297">
        <v>0</v>
      </c>
      <c r="J36" s="466">
        <f t="shared" si="2"/>
        <v>0</v>
      </c>
      <c r="K36" s="466">
        <f t="shared" si="0"/>
        <v>0</v>
      </c>
      <c r="N36" s="522"/>
    </row>
    <row r="37" spans="1:14" ht="15">
      <c r="A37" s="84">
        <v>29</v>
      </c>
      <c r="B37" s="227" t="s">
        <v>701</v>
      </c>
      <c r="C37" s="297">
        <v>0</v>
      </c>
      <c r="D37" s="297">
        <v>0</v>
      </c>
      <c r="E37" s="297">
        <v>0</v>
      </c>
      <c r="F37" s="297">
        <v>0</v>
      </c>
      <c r="G37" s="841"/>
      <c r="H37" s="297">
        <f t="shared" si="1"/>
        <v>0</v>
      </c>
      <c r="I37" s="297">
        <v>0</v>
      </c>
      <c r="J37" s="466">
        <f t="shared" si="2"/>
        <v>0</v>
      </c>
      <c r="K37" s="466">
        <f t="shared" si="0"/>
        <v>0</v>
      </c>
      <c r="N37" s="522"/>
    </row>
    <row r="38" spans="1:14" ht="15">
      <c r="A38" s="84">
        <v>30</v>
      </c>
      <c r="B38" s="227" t="s">
        <v>702</v>
      </c>
      <c r="C38" s="297">
        <v>1</v>
      </c>
      <c r="D38" s="297">
        <v>347</v>
      </c>
      <c r="E38" s="297">
        <v>40536</v>
      </c>
      <c r="F38" s="297">
        <v>0</v>
      </c>
      <c r="G38" s="841">
        <v>790</v>
      </c>
      <c r="H38" s="297">
        <v>790</v>
      </c>
      <c r="I38" s="297">
        <v>0</v>
      </c>
      <c r="J38" s="466">
        <v>77.42</v>
      </c>
      <c r="K38" s="466">
        <v>77.42</v>
      </c>
      <c r="N38" s="522"/>
    </row>
    <row r="39" spans="1:14" ht="15">
      <c r="A39" s="417"/>
      <c r="B39" s="394" t="s">
        <v>703</v>
      </c>
      <c r="C39" s="355">
        <f t="shared" ref="C39:I39" si="3">SUM(C17:C38)</f>
        <v>8</v>
      </c>
      <c r="D39" s="355">
        <f>SUM(D9:D38)</f>
        <v>2937</v>
      </c>
      <c r="E39" s="355">
        <f>SUM(E9:E38)</f>
        <v>298066</v>
      </c>
      <c r="F39" s="355">
        <f t="shared" si="3"/>
        <v>0</v>
      </c>
      <c r="G39" s="355">
        <f t="shared" si="3"/>
        <v>4619</v>
      </c>
      <c r="H39" s="355">
        <f t="shared" si="3"/>
        <v>4619</v>
      </c>
      <c r="I39" s="355">
        <f t="shared" si="3"/>
        <v>0</v>
      </c>
      <c r="J39" s="842">
        <f>SUM(J9:J38)</f>
        <v>541.05799999999999</v>
      </c>
      <c r="K39" s="392">
        <f>SUM(K9:K38)</f>
        <v>541.05799999999999</v>
      </c>
    </row>
    <row r="41" spans="1:14">
      <c r="A41" s="12" t="s">
        <v>472</v>
      </c>
    </row>
    <row r="43" spans="1:14">
      <c r="A43" s="148"/>
      <c r="B43" s="148"/>
      <c r="C43" s="148"/>
      <c r="D43" s="148"/>
      <c r="I43" s="1116" t="s">
        <v>12</v>
      </c>
      <c r="J43" s="1116"/>
      <c r="K43" s="1116"/>
    </row>
    <row r="44" spans="1:14" ht="15" customHeight="1">
      <c r="A44" s="148"/>
      <c r="B44" s="148"/>
      <c r="C44" s="148"/>
      <c r="D44" s="148"/>
      <c r="I44" s="1116" t="s">
        <v>13</v>
      </c>
      <c r="J44" s="1116"/>
      <c r="K44" s="1116"/>
      <c r="L44" s="162"/>
    </row>
    <row r="45" spans="1:14" ht="15" customHeight="1">
      <c r="A45" s="148"/>
      <c r="B45" s="148"/>
      <c r="C45" s="148"/>
      <c r="D45" s="148"/>
      <c r="I45" s="1116" t="s">
        <v>85</v>
      </c>
      <c r="J45" s="1116"/>
      <c r="K45" s="1116"/>
      <c r="L45" s="162"/>
    </row>
    <row r="46" spans="1:14">
      <c r="A46" s="148" t="s">
        <v>11</v>
      </c>
      <c r="C46" s="148"/>
      <c r="D46" s="148"/>
      <c r="I46" s="1117" t="s">
        <v>82</v>
      </c>
      <c r="J46" s="1117"/>
      <c r="K46" s="153"/>
    </row>
  </sheetData>
  <mergeCells count="14">
    <mergeCell ref="I43:K43"/>
    <mergeCell ref="I44:K44"/>
    <mergeCell ref="I45:K45"/>
    <mergeCell ref="I46:J46"/>
    <mergeCell ref="A1:I1"/>
    <mergeCell ref="J1:K1"/>
    <mergeCell ref="A2:K2"/>
    <mergeCell ref="A4:K4"/>
    <mergeCell ref="J5:L5"/>
    <mergeCell ref="A6:A7"/>
    <mergeCell ref="B6:B7"/>
    <mergeCell ref="C6:C7"/>
    <mergeCell ref="D6:H6"/>
    <mergeCell ref="I6:K6"/>
  </mergeCells>
  <printOptions horizontalCentered="1"/>
  <pageMargins left="0.70866141732283505" right="0.70866141732283505" top="0.23622047244094499" bottom="0" header="0.31496062992126" footer="0.2"/>
  <pageSetup paperSize="9" scale="79" orientation="landscape" r:id="rId1"/>
  <drawing r:id="rId2"/>
</worksheet>
</file>

<file path=xl/worksheets/sheet49.xml><?xml version="1.0" encoding="utf-8"?>
<worksheet xmlns="http://schemas.openxmlformats.org/spreadsheetml/2006/main" xmlns:r="http://schemas.openxmlformats.org/officeDocument/2006/relationships">
  <sheetPr>
    <tabColor rgb="FF00B050"/>
    <pageSetUpPr fitToPage="1"/>
  </sheetPr>
  <dimension ref="A1:R44"/>
  <sheetViews>
    <sheetView topLeftCell="C10" zoomScaleSheetLayoutView="80" workbookViewId="0">
      <selection activeCell="G6" sqref="G6:G7"/>
    </sheetView>
  </sheetViews>
  <sheetFormatPr defaultRowHeight="12.75"/>
  <cols>
    <col min="1" max="1" width="5.7109375" customWidth="1"/>
    <col min="2" max="2" width="16.85546875" customWidth="1"/>
    <col min="3" max="3" width="9.140625" style="477"/>
    <col min="4" max="4" width="14.5703125" customWidth="1"/>
    <col min="7" max="7" width="12.28515625" customWidth="1"/>
    <col min="8" max="8" width="11.5703125" customWidth="1"/>
    <col min="9" max="11" width="10.42578125" customWidth="1"/>
    <col min="12" max="12" width="14.7109375" customWidth="1"/>
    <col min="13" max="13" width="13.42578125" customWidth="1"/>
    <col min="14" max="14" width="10" customWidth="1"/>
    <col min="15" max="15" width="11.85546875" customWidth="1"/>
  </cols>
  <sheetData>
    <row r="1" spans="1:15" ht="18">
      <c r="A1" s="1118" t="s">
        <v>0</v>
      </c>
      <c r="B1" s="1118"/>
      <c r="C1" s="1118"/>
      <c r="D1" s="1118"/>
      <c r="E1" s="1118"/>
      <c r="F1" s="1118"/>
      <c r="G1" s="1118"/>
      <c r="H1" s="1118"/>
      <c r="I1" s="1118"/>
      <c r="J1" s="1118"/>
      <c r="K1" s="1118"/>
      <c r="L1" s="1118"/>
      <c r="M1" s="1118"/>
      <c r="N1" s="1118"/>
      <c r="O1" s="176" t="s">
        <v>553</v>
      </c>
    </row>
    <row r="2" spans="1:15" ht="21">
      <c r="A2" s="1119" t="s">
        <v>899</v>
      </c>
      <c r="B2" s="1119"/>
      <c r="C2" s="1119"/>
      <c r="D2" s="1119"/>
      <c r="E2" s="1119"/>
      <c r="F2" s="1119"/>
      <c r="G2" s="1119"/>
      <c r="H2" s="1119"/>
      <c r="I2" s="1119"/>
      <c r="J2" s="1119"/>
      <c r="K2" s="1119"/>
      <c r="L2" s="1119"/>
      <c r="M2" s="1119"/>
      <c r="N2" s="1119"/>
      <c r="O2" s="1119"/>
    </row>
    <row r="3" spans="1:15" ht="15">
      <c r="A3" s="145"/>
      <c r="B3" s="145"/>
      <c r="C3" s="474"/>
      <c r="D3" s="145"/>
      <c r="E3" s="145"/>
      <c r="F3" s="145"/>
      <c r="G3" s="145"/>
      <c r="H3" s="145"/>
      <c r="I3" s="145"/>
      <c r="J3" s="145"/>
      <c r="K3" s="145"/>
    </row>
    <row r="4" spans="1:15" ht="18">
      <c r="A4" s="1211" t="s">
        <v>552</v>
      </c>
      <c r="B4" s="1211"/>
      <c r="C4" s="1211"/>
      <c r="D4" s="1211"/>
      <c r="E4" s="1211"/>
      <c r="F4" s="1211"/>
      <c r="G4" s="1211"/>
      <c r="H4" s="1211"/>
      <c r="I4" s="1211"/>
      <c r="J4" s="1211"/>
      <c r="K4" s="1211"/>
      <c r="L4" s="1211"/>
      <c r="M4" s="1211"/>
      <c r="N4" s="1211"/>
      <c r="O4" s="1211"/>
    </row>
    <row r="5" spans="1:15" ht="15">
      <c r="A5" s="556" t="s">
        <v>671</v>
      </c>
      <c r="B5" s="146"/>
      <c r="C5" s="475"/>
      <c r="D5" s="146"/>
      <c r="E5" s="146"/>
      <c r="F5" s="146"/>
      <c r="G5" s="146"/>
      <c r="H5" s="146"/>
      <c r="I5" s="146"/>
      <c r="J5" s="146"/>
      <c r="K5" s="145"/>
      <c r="M5" s="1204" t="s">
        <v>913</v>
      </c>
      <c r="N5" s="1204"/>
      <c r="O5" s="1204"/>
    </row>
    <row r="6" spans="1:15" ht="44.25" customHeight="1">
      <c r="A6" s="1212" t="s">
        <v>2</v>
      </c>
      <c r="B6" s="1212" t="s">
        <v>3</v>
      </c>
      <c r="C6" s="1263" t="s">
        <v>320</v>
      </c>
      <c r="D6" s="1209" t="s">
        <v>321</v>
      </c>
      <c r="E6" s="1209" t="s">
        <v>322</v>
      </c>
      <c r="F6" s="1209" t="s">
        <v>323</v>
      </c>
      <c r="G6" s="1209" t="s">
        <v>324</v>
      </c>
      <c r="H6" s="1212" t="s">
        <v>325</v>
      </c>
      <c r="I6" s="1212"/>
      <c r="J6" s="1212" t="s">
        <v>326</v>
      </c>
      <c r="K6" s="1212"/>
      <c r="L6" s="1212" t="s">
        <v>327</v>
      </c>
      <c r="M6" s="1212"/>
      <c r="N6" s="1212" t="s">
        <v>328</v>
      </c>
      <c r="O6" s="1212"/>
    </row>
    <row r="7" spans="1:15" ht="49.5" customHeight="1">
      <c r="A7" s="1212"/>
      <c r="B7" s="1212"/>
      <c r="C7" s="1263"/>
      <c r="D7" s="1210"/>
      <c r="E7" s="1210"/>
      <c r="F7" s="1210"/>
      <c r="G7" s="1210"/>
      <c r="H7" s="538" t="s">
        <v>329</v>
      </c>
      <c r="I7" s="538" t="s">
        <v>330</v>
      </c>
      <c r="J7" s="538" t="s">
        <v>329</v>
      </c>
      <c r="K7" s="538" t="s">
        <v>330</v>
      </c>
      <c r="L7" s="538" t="s">
        <v>329</v>
      </c>
      <c r="M7" s="538" t="s">
        <v>330</v>
      </c>
      <c r="N7" s="538" t="s">
        <v>329</v>
      </c>
      <c r="O7" s="538" t="s">
        <v>330</v>
      </c>
    </row>
    <row r="8" spans="1:15" ht="15">
      <c r="A8" s="354" t="s">
        <v>273</v>
      </c>
      <c r="B8" s="354" t="s">
        <v>274</v>
      </c>
      <c r="C8" s="557" t="s">
        <v>275</v>
      </c>
      <c r="D8" s="354" t="s">
        <v>276</v>
      </c>
      <c r="E8" s="354" t="s">
        <v>277</v>
      </c>
      <c r="F8" s="354" t="s">
        <v>278</v>
      </c>
      <c r="G8" s="354" t="s">
        <v>279</v>
      </c>
      <c r="H8" s="354" t="s">
        <v>280</v>
      </c>
      <c r="I8" s="354" t="s">
        <v>301</v>
      </c>
      <c r="J8" s="354" t="s">
        <v>302</v>
      </c>
      <c r="K8" s="354" t="s">
        <v>303</v>
      </c>
      <c r="L8" s="354" t="s">
        <v>331</v>
      </c>
      <c r="M8" s="354" t="s">
        <v>332</v>
      </c>
      <c r="N8" s="354" t="s">
        <v>333</v>
      </c>
      <c r="O8" s="354" t="s">
        <v>334</v>
      </c>
    </row>
    <row r="9" spans="1:15" ht="15">
      <c r="A9" s="84">
        <v>1</v>
      </c>
      <c r="B9" s="225" t="s">
        <v>673</v>
      </c>
      <c r="C9" s="473">
        <v>0</v>
      </c>
      <c r="D9" s="621">
        <v>0</v>
      </c>
      <c r="E9" s="297">
        <v>0</v>
      </c>
      <c r="F9" s="297">
        <v>0</v>
      </c>
      <c r="G9" s="297">
        <v>0</v>
      </c>
      <c r="H9" s="466">
        <v>0</v>
      </c>
      <c r="I9" s="466">
        <v>0</v>
      </c>
      <c r="J9" s="466">
        <v>0</v>
      </c>
      <c r="K9" s="466">
        <v>0</v>
      </c>
      <c r="L9" s="466">
        <v>0</v>
      </c>
      <c r="M9" s="466">
        <v>0</v>
      </c>
      <c r="N9" s="466">
        <v>0</v>
      </c>
      <c r="O9" s="466">
        <v>0</v>
      </c>
    </row>
    <row r="10" spans="1:15" ht="15">
      <c r="A10" s="84">
        <v>2</v>
      </c>
      <c r="B10" s="225" t="s">
        <v>674</v>
      </c>
      <c r="C10" s="473">
        <v>0</v>
      </c>
      <c r="D10" s="621">
        <v>0</v>
      </c>
      <c r="E10" s="297">
        <v>0</v>
      </c>
      <c r="F10" s="297">
        <v>0</v>
      </c>
      <c r="G10" s="297">
        <v>0</v>
      </c>
      <c r="H10" s="466">
        <v>0</v>
      </c>
      <c r="I10" s="466">
        <v>0</v>
      </c>
      <c r="J10" s="466">
        <v>0</v>
      </c>
      <c r="K10" s="466">
        <v>0</v>
      </c>
      <c r="L10" s="466">
        <v>0</v>
      </c>
      <c r="M10" s="466">
        <v>0</v>
      </c>
      <c r="N10" s="466">
        <v>0</v>
      </c>
      <c r="O10" s="466">
        <v>0</v>
      </c>
    </row>
    <row r="11" spans="1:15" ht="15">
      <c r="A11" s="84">
        <v>3</v>
      </c>
      <c r="B11" s="225" t="s">
        <v>675</v>
      </c>
      <c r="C11" s="473">
        <v>0</v>
      </c>
      <c r="D11" s="621">
        <v>0</v>
      </c>
      <c r="E11" s="297">
        <v>0</v>
      </c>
      <c r="F11" s="297">
        <v>0</v>
      </c>
      <c r="G11" s="297">
        <v>0</v>
      </c>
      <c r="H11" s="466">
        <v>0</v>
      </c>
      <c r="I11" s="466">
        <v>0</v>
      </c>
      <c r="J11" s="466">
        <v>0</v>
      </c>
      <c r="K11" s="466">
        <v>0</v>
      </c>
      <c r="L11" s="466">
        <v>0</v>
      </c>
      <c r="M11" s="466">
        <v>0</v>
      </c>
      <c r="N11" s="466">
        <v>0</v>
      </c>
      <c r="O11" s="466">
        <v>0</v>
      </c>
    </row>
    <row r="12" spans="1:15" ht="15">
      <c r="A12" s="84">
        <v>4</v>
      </c>
      <c r="B12" s="225" t="s">
        <v>676</v>
      </c>
      <c r="C12" s="473">
        <v>0</v>
      </c>
      <c r="D12" s="621">
        <v>0</v>
      </c>
      <c r="E12" s="297">
        <v>0</v>
      </c>
      <c r="F12" s="297">
        <v>0</v>
      </c>
      <c r="G12" s="297">
        <v>0</v>
      </c>
      <c r="H12" s="466">
        <v>0</v>
      </c>
      <c r="I12" s="466">
        <v>0</v>
      </c>
      <c r="J12" s="466">
        <v>0</v>
      </c>
      <c r="K12" s="466">
        <v>0</v>
      </c>
      <c r="L12" s="466">
        <v>0</v>
      </c>
      <c r="M12" s="466">
        <v>0</v>
      </c>
      <c r="N12" s="466">
        <v>0</v>
      </c>
      <c r="O12" s="466">
        <v>0</v>
      </c>
    </row>
    <row r="13" spans="1:15" ht="15">
      <c r="A13" s="84">
        <v>5</v>
      </c>
      <c r="B13" s="225" t="s">
        <v>677</v>
      </c>
      <c r="C13" s="473">
        <v>0</v>
      </c>
      <c r="D13" s="621">
        <v>0</v>
      </c>
      <c r="E13" s="297">
        <v>0</v>
      </c>
      <c r="F13" s="297">
        <v>0</v>
      </c>
      <c r="G13" s="297">
        <v>0</v>
      </c>
      <c r="H13" s="466">
        <v>0</v>
      </c>
      <c r="I13" s="466">
        <v>0</v>
      </c>
      <c r="J13" s="466">
        <v>0</v>
      </c>
      <c r="K13" s="466">
        <v>0</v>
      </c>
      <c r="L13" s="466">
        <v>0</v>
      </c>
      <c r="M13" s="466">
        <v>0</v>
      </c>
      <c r="N13" s="466">
        <v>0</v>
      </c>
      <c r="O13" s="466">
        <v>0</v>
      </c>
    </row>
    <row r="14" spans="1:15" ht="15">
      <c r="A14" s="84">
        <v>6</v>
      </c>
      <c r="B14" s="225" t="s">
        <v>678</v>
      </c>
      <c r="C14" s="473">
        <v>0</v>
      </c>
      <c r="D14" s="621">
        <v>0</v>
      </c>
      <c r="E14" s="297">
        <v>0</v>
      </c>
      <c r="F14" s="297">
        <v>0</v>
      </c>
      <c r="G14" s="297">
        <v>0</v>
      </c>
      <c r="H14" s="466">
        <v>0</v>
      </c>
      <c r="I14" s="466">
        <v>0</v>
      </c>
      <c r="J14" s="466">
        <v>0</v>
      </c>
      <c r="K14" s="466">
        <v>0</v>
      </c>
      <c r="L14" s="466">
        <v>0</v>
      </c>
      <c r="M14" s="466">
        <v>0</v>
      </c>
      <c r="N14" s="466">
        <v>0</v>
      </c>
      <c r="O14" s="466">
        <v>0</v>
      </c>
    </row>
    <row r="15" spans="1:15" ht="30" customHeight="1">
      <c r="A15" s="491">
        <v>7</v>
      </c>
      <c r="B15" s="225" t="s">
        <v>679</v>
      </c>
      <c r="C15" s="473">
        <v>1</v>
      </c>
      <c r="D15" s="622" t="s">
        <v>749</v>
      </c>
      <c r="E15" s="297">
        <v>383</v>
      </c>
      <c r="F15" s="297">
        <v>35123</v>
      </c>
      <c r="G15" s="376" t="s">
        <v>842</v>
      </c>
      <c r="H15" s="466">
        <f>F15*239*125/1000000</f>
        <v>1049.2996250000001</v>
      </c>
      <c r="I15" s="466">
        <f>F15*151*125/1000000</f>
        <v>662.94662500000004</v>
      </c>
      <c r="J15" s="466">
        <f>F15*224*6.14/100000</f>
        <v>483.06769280000003</v>
      </c>
      <c r="K15" s="466">
        <f>F15*151*6.14/100000</f>
        <v>325.6393822</v>
      </c>
      <c r="L15" s="755" t="s">
        <v>861</v>
      </c>
      <c r="M15" s="755" t="s">
        <v>861</v>
      </c>
      <c r="N15" s="466">
        <v>5.25</v>
      </c>
      <c r="O15" s="466">
        <v>3.31</v>
      </c>
    </row>
    <row r="16" spans="1:15" ht="15">
      <c r="A16" s="84">
        <v>8</v>
      </c>
      <c r="B16" s="225" t="s">
        <v>680</v>
      </c>
      <c r="C16" s="473">
        <v>0</v>
      </c>
      <c r="D16" s="621">
        <v>0</v>
      </c>
      <c r="E16" s="297">
        <v>0</v>
      </c>
      <c r="F16" s="297">
        <v>0</v>
      </c>
      <c r="G16" s="297">
        <v>0</v>
      </c>
      <c r="H16" s="466">
        <v>0</v>
      </c>
      <c r="I16" s="466">
        <v>0</v>
      </c>
      <c r="J16" s="466">
        <v>0</v>
      </c>
      <c r="K16" s="466">
        <v>0</v>
      </c>
      <c r="L16" s="466">
        <v>0</v>
      </c>
      <c r="M16" s="466">
        <v>0</v>
      </c>
      <c r="N16" s="466">
        <v>0</v>
      </c>
      <c r="O16" s="466">
        <v>0</v>
      </c>
    </row>
    <row r="17" spans="1:18" ht="15">
      <c r="A17" s="84">
        <v>9</v>
      </c>
      <c r="B17" s="225" t="s">
        <v>681</v>
      </c>
      <c r="C17" s="473">
        <v>0</v>
      </c>
      <c r="D17" s="621">
        <v>0</v>
      </c>
      <c r="E17" s="297">
        <v>0</v>
      </c>
      <c r="F17" s="297">
        <v>0</v>
      </c>
      <c r="G17" s="297">
        <v>0</v>
      </c>
      <c r="H17" s="466">
        <v>0</v>
      </c>
      <c r="I17" s="466">
        <v>0</v>
      </c>
      <c r="J17" s="466">
        <v>0</v>
      </c>
      <c r="K17" s="466">
        <v>0</v>
      </c>
      <c r="L17" s="466">
        <v>0</v>
      </c>
      <c r="M17" s="466">
        <v>0</v>
      </c>
      <c r="N17" s="466">
        <v>0</v>
      </c>
      <c r="O17" s="466">
        <v>0</v>
      </c>
    </row>
    <row r="18" spans="1:18" ht="15">
      <c r="A18" s="84">
        <v>10</v>
      </c>
      <c r="B18" s="225" t="s">
        <v>682</v>
      </c>
      <c r="C18" s="473">
        <v>0</v>
      </c>
      <c r="D18" s="621">
        <v>0</v>
      </c>
      <c r="E18" s="297">
        <v>0</v>
      </c>
      <c r="F18" s="297">
        <v>0</v>
      </c>
      <c r="G18" s="297">
        <v>0</v>
      </c>
      <c r="H18" s="466">
        <v>0</v>
      </c>
      <c r="I18" s="466">
        <v>0</v>
      </c>
      <c r="J18" s="466">
        <v>0</v>
      </c>
      <c r="K18" s="466">
        <v>0</v>
      </c>
      <c r="L18" s="466">
        <v>0</v>
      </c>
      <c r="M18" s="466">
        <v>0</v>
      </c>
      <c r="N18" s="466">
        <v>0</v>
      </c>
      <c r="O18" s="466">
        <v>0</v>
      </c>
    </row>
    <row r="19" spans="1:18" ht="27.75" customHeight="1">
      <c r="A19" s="84">
        <v>11</v>
      </c>
      <c r="B19" s="225" t="s">
        <v>683</v>
      </c>
      <c r="C19" s="473">
        <v>1</v>
      </c>
      <c r="D19" s="623" t="s">
        <v>751</v>
      </c>
      <c r="E19" s="297">
        <v>312</v>
      </c>
      <c r="F19" s="297">
        <v>34375</v>
      </c>
      <c r="G19" s="376" t="s">
        <v>840</v>
      </c>
      <c r="H19" s="466">
        <f>F19*239*125/1000000</f>
        <v>1026.953125</v>
      </c>
      <c r="I19" s="466">
        <f>F19*151*125/1000000</f>
        <v>648.828125</v>
      </c>
      <c r="J19" s="466">
        <f>F19*224*6.14/100000</f>
        <v>472.78</v>
      </c>
      <c r="K19" s="466">
        <f>F19*151*6.14/100000</f>
        <v>318.70437500000003</v>
      </c>
      <c r="L19" s="755" t="s">
        <v>861</v>
      </c>
      <c r="M19" s="755" t="s">
        <v>861</v>
      </c>
      <c r="N19" s="466">
        <v>7.39</v>
      </c>
      <c r="O19" s="466">
        <v>4.67</v>
      </c>
    </row>
    <row r="20" spans="1:18" ht="15">
      <c r="A20" s="84">
        <v>12</v>
      </c>
      <c r="B20" s="225" t="s">
        <v>684</v>
      </c>
      <c r="C20" s="473">
        <v>0</v>
      </c>
      <c r="D20" s="621">
        <v>0</v>
      </c>
      <c r="E20" s="297">
        <v>0</v>
      </c>
      <c r="F20" s="297">
        <v>0</v>
      </c>
      <c r="G20" s="297">
        <v>0</v>
      </c>
      <c r="H20" s="466">
        <v>0</v>
      </c>
      <c r="I20" s="466">
        <v>0</v>
      </c>
      <c r="J20" s="466">
        <v>0</v>
      </c>
      <c r="K20" s="466">
        <v>0</v>
      </c>
      <c r="L20" s="466">
        <v>0</v>
      </c>
      <c r="M20" s="466">
        <v>0</v>
      </c>
      <c r="N20" s="466">
        <v>0</v>
      </c>
      <c r="O20" s="466">
        <v>0</v>
      </c>
    </row>
    <row r="21" spans="1:18" ht="15">
      <c r="A21" s="84">
        <v>13</v>
      </c>
      <c r="B21" s="225" t="s">
        <v>685</v>
      </c>
      <c r="C21" s="473">
        <v>0</v>
      </c>
      <c r="D21" s="621">
        <v>0</v>
      </c>
      <c r="E21" s="297">
        <v>0</v>
      </c>
      <c r="F21" s="297">
        <v>0</v>
      </c>
      <c r="G21" s="297">
        <v>0</v>
      </c>
      <c r="H21" s="466">
        <v>0</v>
      </c>
      <c r="I21" s="466">
        <v>0</v>
      </c>
      <c r="J21" s="466">
        <v>0</v>
      </c>
      <c r="K21" s="466">
        <v>0</v>
      </c>
      <c r="L21" s="466">
        <v>0</v>
      </c>
      <c r="M21" s="466">
        <v>0</v>
      </c>
      <c r="N21" s="466">
        <v>0</v>
      </c>
      <c r="O21" s="466">
        <v>0</v>
      </c>
    </row>
    <row r="22" spans="1:18" ht="15">
      <c r="A22" s="84">
        <v>14</v>
      </c>
      <c r="B22" s="225" t="s">
        <v>686</v>
      </c>
      <c r="C22" s="473">
        <v>0</v>
      </c>
      <c r="D22" s="621">
        <v>0</v>
      </c>
      <c r="E22" s="297">
        <v>0</v>
      </c>
      <c r="F22" s="297">
        <v>0</v>
      </c>
      <c r="G22" s="297">
        <v>0</v>
      </c>
      <c r="H22" s="466">
        <v>0</v>
      </c>
      <c r="I22" s="466">
        <v>0</v>
      </c>
      <c r="J22" s="466">
        <v>0</v>
      </c>
      <c r="K22" s="466">
        <v>0</v>
      </c>
      <c r="L22" s="466">
        <v>0</v>
      </c>
      <c r="M22" s="466">
        <v>0</v>
      </c>
      <c r="N22" s="466">
        <v>0</v>
      </c>
      <c r="O22" s="466">
        <v>0</v>
      </c>
    </row>
    <row r="23" spans="1:18" ht="15">
      <c r="A23" s="84">
        <v>15</v>
      </c>
      <c r="B23" s="225" t="s">
        <v>687</v>
      </c>
      <c r="C23" s="473">
        <v>1</v>
      </c>
      <c r="D23" s="623" t="s">
        <v>751</v>
      </c>
      <c r="E23" s="297">
        <v>0</v>
      </c>
      <c r="F23" s="297">
        <v>0</v>
      </c>
      <c r="G23" s="297">
        <v>0</v>
      </c>
      <c r="H23" s="466">
        <v>0</v>
      </c>
      <c r="I23" s="466">
        <v>0</v>
      </c>
      <c r="J23" s="466">
        <v>0</v>
      </c>
      <c r="K23" s="466">
        <v>0</v>
      </c>
      <c r="L23" s="466">
        <v>0</v>
      </c>
      <c r="M23" s="466">
        <v>0</v>
      </c>
      <c r="N23" s="466">
        <v>0</v>
      </c>
      <c r="O23" s="466">
        <v>0</v>
      </c>
    </row>
    <row r="24" spans="1:18" ht="15">
      <c r="A24" s="84">
        <v>16</v>
      </c>
      <c r="B24" s="227" t="s">
        <v>688</v>
      </c>
      <c r="C24" s="473">
        <v>0</v>
      </c>
      <c r="D24" s="621">
        <v>0</v>
      </c>
      <c r="E24" s="297">
        <v>0</v>
      </c>
      <c r="F24" s="297">
        <v>0</v>
      </c>
      <c r="G24" s="297">
        <v>0</v>
      </c>
      <c r="H24" s="466">
        <v>0</v>
      </c>
      <c r="I24" s="466">
        <v>0</v>
      </c>
      <c r="J24" s="466">
        <v>0</v>
      </c>
      <c r="K24" s="466">
        <v>0</v>
      </c>
      <c r="L24" s="466">
        <v>0</v>
      </c>
      <c r="M24" s="466">
        <v>0</v>
      </c>
      <c r="N24" s="466">
        <v>0</v>
      </c>
      <c r="O24" s="466">
        <v>0</v>
      </c>
    </row>
    <row r="25" spans="1:18" ht="15">
      <c r="A25" s="84">
        <v>17</v>
      </c>
      <c r="B25" s="227" t="s">
        <v>689</v>
      </c>
      <c r="C25" s="473">
        <v>0</v>
      </c>
      <c r="D25" s="621">
        <v>0</v>
      </c>
      <c r="E25" s="297">
        <v>0</v>
      </c>
      <c r="F25" s="297">
        <v>0</v>
      </c>
      <c r="G25" s="297">
        <v>0</v>
      </c>
      <c r="H25" s="466">
        <v>0</v>
      </c>
      <c r="I25" s="466">
        <v>0</v>
      </c>
      <c r="J25" s="466">
        <v>0</v>
      </c>
      <c r="K25" s="466">
        <v>0</v>
      </c>
      <c r="L25" s="466">
        <v>0</v>
      </c>
      <c r="M25" s="466">
        <v>0</v>
      </c>
      <c r="N25" s="466">
        <v>0</v>
      </c>
      <c r="O25" s="466">
        <v>0</v>
      </c>
    </row>
    <row r="26" spans="1:18" ht="30.75" customHeight="1">
      <c r="A26" s="84">
        <v>18</v>
      </c>
      <c r="B26" s="227" t="s">
        <v>690</v>
      </c>
      <c r="C26" s="473">
        <v>0</v>
      </c>
      <c r="D26" s="621">
        <v>0</v>
      </c>
      <c r="E26" s="297">
        <v>0</v>
      </c>
      <c r="F26" s="297">
        <v>0</v>
      </c>
      <c r="G26" s="376">
        <v>0</v>
      </c>
      <c r="H26" s="466">
        <f>F26*239*125/1000000</f>
        <v>0</v>
      </c>
      <c r="I26" s="466">
        <f>F26*151*125/1000000</f>
        <v>0</v>
      </c>
      <c r="J26" s="466">
        <f>F26*224*6.14/100000</f>
        <v>0</v>
      </c>
      <c r="K26" s="466">
        <f>F26*151*6.14/100000</f>
        <v>0</v>
      </c>
      <c r="L26" s="755">
        <v>0</v>
      </c>
      <c r="M26" s="755">
        <v>0</v>
      </c>
      <c r="N26" s="466">
        <v>0</v>
      </c>
      <c r="O26" s="466">
        <v>0</v>
      </c>
    </row>
    <row r="27" spans="1:18" ht="29.25" customHeight="1">
      <c r="A27" s="84">
        <v>19</v>
      </c>
      <c r="B27" s="227" t="s">
        <v>691</v>
      </c>
      <c r="C27" s="473">
        <v>1</v>
      </c>
      <c r="D27" s="623" t="s">
        <v>749</v>
      </c>
      <c r="E27" s="297">
        <v>373</v>
      </c>
      <c r="F27" s="297">
        <v>38892</v>
      </c>
      <c r="G27" s="376" t="s">
        <v>838</v>
      </c>
      <c r="H27" s="466">
        <f>F27*239*125/1000000</f>
        <v>1161.8985</v>
      </c>
      <c r="I27" s="466">
        <f>F27*151*125/1000000</f>
        <v>734.0865</v>
      </c>
      <c r="J27" s="466">
        <f>F27*224*6.14/100000</f>
        <v>534.90501119999999</v>
      </c>
      <c r="K27" s="466">
        <f>F27*151*6.14/100000</f>
        <v>360.58328879999993</v>
      </c>
      <c r="L27" s="755" t="s">
        <v>861</v>
      </c>
      <c r="M27" s="755" t="s">
        <v>861</v>
      </c>
      <c r="N27" s="466">
        <v>4.07</v>
      </c>
      <c r="O27" s="466">
        <v>2.57</v>
      </c>
    </row>
    <row r="28" spans="1:18" ht="27.75" customHeight="1">
      <c r="A28" s="84">
        <v>20</v>
      </c>
      <c r="B28" s="227" t="s">
        <v>692</v>
      </c>
      <c r="C28" s="473">
        <v>0</v>
      </c>
      <c r="D28" s="912" t="s">
        <v>1040</v>
      </c>
      <c r="E28" s="297">
        <v>329</v>
      </c>
      <c r="F28" s="297">
        <v>34737</v>
      </c>
      <c r="G28" s="376" t="s">
        <v>838</v>
      </c>
      <c r="H28" s="466">
        <f>F28*239*125/1000000</f>
        <v>1037.767875</v>
      </c>
      <c r="I28" s="466">
        <f>F28*151*125/1000000</f>
        <v>655.66087500000003</v>
      </c>
      <c r="J28" s="466">
        <f>F28*224*6.14/100000</f>
        <v>477.75880319999999</v>
      </c>
      <c r="K28" s="466">
        <f>F28*151*6.14/100000</f>
        <v>322.06062179999998</v>
      </c>
      <c r="L28" s="755" t="s">
        <v>861</v>
      </c>
      <c r="M28" s="755" t="s">
        <v>861</v>
      </c>
      <c r="N28" s="466">
        <v>12.4</v>
      </c>
      <c r="O28" s="466">
        <v>7.84</v>
      </c>
    </row>
    <row r="29" spans="1:18" ht="15">
      <c r="A29" s="84">
        <v>21</v>
      </c>
      <c r="B29" s="227" t="s">
        <v>693</v>
      </c>
      <c r="C29" s="473">
        <v>0</v>
      </c>
      <c r="D29" s="621">
        <v>0</v>
      </c>
      <c r="E29" s="297">
        <v>0</v>
      </c>
      <c r="F29" s="297">
        <v>0</v>
      </c>
      <c r="G29" s="297">
        <v>0</v>
      </c>
      <c r="H29" s="466">
        <v>0</v>
      </c>
      <c r="I29" s="466">
        <v>0</v>
      </c>
      <c r="J29" s="466">
        <v>0</v>
      </c>
      <c r="K29" s="466">
        <v>0</v>
      </c>
      <c r="L29" s="466">
        <v>0</v>
      </c>
      <c r="M29" s="466">
        <v>0</v>
      </c>
      <c r="N29" s="466">
        <v>0</v>
      </c>
      <c r="O29" s="466">
        <v>0</v>
      </c>
    </row>
    <row r="30" spans="1:18" ht="15">
      <c r="A30" s="84">
        <v>22</v>
      </c>
      <c r="B30" s="227" t="s">
        <v>694</v>
      </c>
      <c r="C30" s="470">
        <v>0</v>
      </c>
      <c r="D30" s="594">
        <v>0</v>
      </c>
      <c r="E30" s="297">
        <v>0</v>
      </c>
      <c r="F30" s="297">
        <v>0</v>
      </c>
      <c r="G30" s="297">
        <v>0</v>
      </c>
      <c r="H30" s="466">
        <v>0</v>
      </c>
      <c r="I30" s="466">
        <v>0</v>
      </c>
      <c r="J30" s="466">
        <v>0</v>
      </c>
      <c r="K30" s="466">
        <v>0</v>
      </c>
      <c r="L30" s="466">
        <v>0</v>
      </c>
      <c r="M30" s="466">
        <v>0</v>
      </c>
      <c r="N30" s="466">
        <v>0</v>
      </c>
      <c r="O30" s="466">
        <v>0</v>
      </c>
    </row>
    <row r="31" spans="1:18" ht="15">
      <c r="A31" s="84">
        <v>23</v>
      </c>
      <c r="B31" s="227" t="s">
        <v>695</v>
      </c>
      <c r="C31" s="470">
        <v>0</v>
      </c>
      <c r="D31" s="594">
        <v>0</v>
      </c>
      <c r="E31" s="297">
        <v>0</v>
      </c>
      <c r="F31" s="297">
        <v>0</v>
      </c>
      <c r="G31" s="297">
        <v>0</v>
      </c>
      <c r="H31" s="466">
        <v>0</v>
      </c>
      <c r="I31" s="466">
        <v>0</v>
      </c>
      <c r="J31" s="466">
        <v>0</v>
      </c>
      <c r="K31" s="466">
        <v>0</v>
      </c>
      <c r="L31" s="466">
        <v>0</v>
      </c>
      <c r="M31" s="466">
        <v>0</v>
      </c>
      <c r="N31" s="466">
        <v>0</v>
      </c>
      <c r="O31" s="466">
        <v>0</v>
      </c>
      <c r="R31" s="934"/>
    </row>
    <row r="32" spans="1:18" ht="15">
      <c r="A32" s="84">
        <v>24</v>
      </c>
      <c r="B32" s="227" t="s">
        <v>696</v>
      </c>
      <c r="C32" s="470">
        <v>0</v>
      </c>
      <c r="D32" s="594">
        <v>0</v>
      </c>
      <c r="E32" s="297">
        <v>0</v>
      </c>
      <c r="F32" s="297">
        <v>0</v>
      </c>
      <c r="G32" s="297">
        <v>0</v>
      </c>
      <c r="H32" s="466">
        <v>0</v>
      </c>
      <c r="I32" s="466">
        <v>0</v>
      </c>
      <c r="J32" s="466">
        <v>0</v>
      </c>
      <c r="K32" s="466">
        <v>0</v>
      </c>
      <c r="L32" s="466">
        <v>0</v>
      </c>
      <c r="M32" s="466">
        <v>0</v>
      </c>
      <c r="N32" s="466">
        <v>0</v>
      </c>
      <c r="O32" s="466">
        <v>0</v>
      </c>
    </row>
    <row r="33" spans="1:15" ht="15">
      <c r="A33" s="84">
        <v>25</v>
      </c>
      <c r="B33" s="227" t="s">
        <v>697</v>
      </c>
      <c r="C33" s="470">
        <v>0</v>
      </c>
      <c r="D33" s="594">
        <v>0</v>
      </c>
      <c r="E33" s="297">
        <v>0</v>
      </c>
      <c r="F33" s="297">
        <v>0</v>
      </c>
      <c r="G33" s="297">
        <v>0</v>
      </c>
      <c r="H33" s="466">
        <v>0</v>
      </c>
      <c r="I33" s="466">
        <v>0</v>
      </c>
      <c r="J33" s="466">
        <v>0</v>
      </c>
      <c r="K33" s="466">
        <v>0</v>
      </c>
      <c r="L33" s="466">
        <v>0</v>
      </c>
      <c r="M33" s="466">
        <v>0</v>
      </c>
      <c r="N33" s="466">
        <v>0</v>
      </c>
      <c r="O33" s="466">
        <v>0</v>
      </c>
    </row>
    <row r="34" spans="1:15" ht="30" customHeight="1">
      <c r="A34" s="84">
        <v>26</v>
      </c>
      <c r="B34" s="227" t="s">
        <v>698</v>
      </c>
      <c r="C34" s="470">
        <v>1</v>
      </c>
      <c r="D34" s="526" t="s">
        <v>718</v>
      </c>
      <c r="E34" s="297">
        <v>761</v>
      </c>
      <c r="F34" s="297">
        <v>56306</v>
      </c>
      <c r="G34" s="376" t="s">
        <v>1042</v>
      </c>
      <c r="H34" s="466">
        <v>825</v>
      </c>
      <c r="I34" s="466">
        <v>749.21</v>
      </c>
      <c r="J34" s="466">
        <v>367.19000000000005</v>
      </c>
      <c r="K34" s="466">
        <v>367.19000000000005</v>
      </c>
      <c r="L34" s="755" t="s">
        <v>861</v>
      </c>
      <c r="M34" s="755" t="s">
        <v>861</v>
      </c>
      <c r="N34" s="466">
        <v>6.19</v>
      </c>
      <c r="O34" s="466">
        <v>5.62</v>
      </c>
    </row>
    <row r="35" spans="1:15" ht="15">
      <c r="A35" s="84">
        <v>27</v>
      </c>
      <c r="B35" s="227" t="s">
        <v>699</v>
      </c>
      <c r="C35" s="470">
        <v>0</v>
      </c>
      <c r="D35" s="594">
        <v>0</v>
      </c>
      <c r="E35" s="297">
        <v>0</v>
      </c>
      <c r="F35" s="297">
        <v>0</v>
      </c>
      <c r="G35" s="297">
        <v>0</v>
      </c>
      <c r="H35" s="466">
        <v>0</v>
      </c>
      <c r="I35" s="466">
        <v>0</v>
      </c>
      <c r="J35" s="466">
        <v>0</v>
      </c>
      <c r="K35" s="466">
        <v>0</v>
      </c>
      <c r="L35" s="466">
        <v>0</v>
      </c>
      <c r="M35" s="466">
        <v>0</v>
      </c>
      <c r="N35" s="466">
        <v>0</v>
      </c>
      <c r="O35" s="466">
        <v>0</v>
      </c>
    </row>
    <row r="36" spans="1:15" ht="15">
      <c r="A36" s="84">
        <v>28</v>
      </c>
      <c r="B36" s="227" t="s">
        <v>700</v>
      </c>
      <c r="C36" s="470">
        <v>0</v>
      </c>
      <c r="D36" s="594">
        <v>0</v>
      </c>
      <c r="E36" s="297">
        <v>0</v>
      </c>
      <c r="F36" s="297">
        <v>0</v>
      </c>
      <c r="G36" s="297">
        <v>0</v>
      </c>
      <c r="H36" s="466">
        <v>0</v>
      </c>
      <c r="I36" s="466">
        <v>0</v>
      </c>
      <c r="J36" s="466">
        <v>0</v>
      </c>
      <c r="K36" s="466">
        <v>0</v>
      </c>
      <c r="L36" s="466">
        <v>0</v>
      </c>
      <c r="M36" s="466">
        <v>0</v>
      </c>
      <c r="N36" s="466">
        <v>0</v>
      </c>
      <c r="O36" s="466">
        <v>0</v>
      </c>
    </row>
    <row r="37" spans="1:15" ht="15">
      <c r="A37" s="84">
        <v>29</v>
      </c>
      <c r="B37" s="227" t="s">
        <v>701</v>
      </c>
      <c r="C37" s="470">
        <v>0</v>
      </c>
      <c r="D37" s="594">
        <v>0</v>
      </c>
      <c r="E37" s="297">
        <v>0</v>
      </c>
      <c r="F37" s="297">
        <v>0</v>
      </c>
      <c r="G37" s="297">
        <v>0</v>
      </c>
      <c r="H37" s="466">
        <v>0</v>
      </c>
      <c r="I37" s="466">
        <v>0</v>
      </c>
      <c r="J37" s="466">
        <v>0</v>
      </c>
      <c r="K37" s="466">
        <v>0</v>
      </c>
      <c r="L37" s="466">
        <v>0</v>
      </c>
      <c r="M37" s="466">
        <v>0</v>
      </c>
      <c r="N37" s="466">
        <v>0</v>
      </c>
      <c r="O37" s="466">
        <v>0</v>
      </c>
    </row>
    <row r="38" spans="1:15" ht="30" customHeight="1">
      <c r="A38" s="84">
        <v>30</v>
      </c>
      <c r="B38" s="227" t="s">
        <v>702</v>
      </c>
      <c r="C38" s="470">
        <v>1</v>
      </c>
      <c r="D38" s="526" t="s">
        <v>718</v>
      </c>
      <c r="E38" s="297">
        <v>345</v>
      </c>
      <c r="F38" s="297">
        <v>40536</v>
      </c>
      <c r="G38" s="376" t="s">
        <v>896</v>
      </c>
      <c r="H38" s="466">
        <f>F38*239*125/1000000</f>
        <v>1211.0129999999999</v>
      </c>
      <c r="I38" s="466">
        <f>F38*151*125/1000000</f>
        <v>765.11699999999996</v>
      </c>
      <c r="J38" s="466">
        <f>F38*224*6.14/100000</f>
        <v>557.51592959999994</v>
      </c>
      <c r="K38" s="466">
        <f>F38*151*6.14/100000</f>
        <v>375.82547039999997</v>
      </c>
      <c r="L38" s="755" t="s">
        <v>861</v>
      </c>
      <c r="M38" s="755" t="s">
        <v>861</v>
      </c>
      <c r="N38" s="466">
        <v>8.23</v>
      </c>
      <c r="O38" s="466">
        <v>8.1999999999999993</v>
      </c>
    </row>
    <row r="39" spans="1:15">
      <c r="A39" s="417"/>
      <c r="B39" s="394" t="s">
        <v>703</v>
      </c>
      <c r="C39" s="369">
        <f>SUM(C9:C38)</f>
        <v>6</v>
      </c>
      <c r="D39" s="355"/>
      <c r="E39" s="355">
        <f>SUM(E9:E38)</f>
        <v>2503</v>
      </c>
      <c r="F39" s="355">
        <f>SUM(F9:F38)</f>
        <v>239969</v>
      </c>
      <c r="G39" s="355"/>
      <c r="H39" s="392">
        <f t="shared" ref="H39:O39" si="0">SUM(H9:H38)</f>
        <v>6311.9321250000003</v>
      </c>
      <c r="I39" s="392"/>
      <c r="J39" s="392">
        <f t="shared" si="0"/>
        <v>2893.2174367999996</v>
      </c>
      <c r="K39" s="392">
        <f t="shared" si="0"/>
        <v>2070.0031382000002</v>
      </c>
      <c r="L39" s="392">
        <f t="shared" si="0"/>
        <v>0</v>
      </c>
      <c r="M39" s="392">
        <f t="shared" si="0"/>
        <v>0</v>
      </c>
      <c r="N39" s="392">
        <f t="shared" si="0"/>
        <v>43.53</v>
      </c>
      <c r="O39" s="392">
        <f t="shared" si="0"/>
        <v>32.21</v>
      </c>
    </row>
    <row r="41" spans="1:15">
      <c r="A41" s="148"/>
      <c r="B41" s="148"/>
      <c r="C41" s="476"/>
      <c r="D41" s="148"/>
      <c r="L41" s="1116" t="s">
        <v>12</v>
      </c>
      <c r="M41" s="1116"/>
      <c r="N41" s="1116"/>
      <c r="O41" s="1116"/>
    </row>
    <row r="42" spans="1:15">
      <c r="A42" s="148"/>
      <c r="B42" s="148"/>
      <c r="C42" s="476"/>
      <c r="D42" s="148"/>
      <c r="L42" s="1116" t="s">
        <v>13</v>
      </c>
      <c r="M42" s="1116"/>
      <c r="N42" s="1116"/>
      <c r="O42" s="1116"/>
    </row>
    <row r="43" spans="1:15">
      <c r="A43" s="148"/>
      <c r="B43" s="148"/>
      <c r="C43" s="476"/>
      <c r="D43" s="148"/>
      <c r="L43" s="1116" t="s">
        <v>85</v>
      </c>
      <c r="M43" s="1116"/>
      <c r="N43" s="1116"/>
      <c r="O43" s="1116"/>
    </row>
    <row r="44" spans="1:15">
      <c r="A44" s="148" t="s">
        <v>11</v>
      </c>
      <c r="C44" s="476"/>
      <c r="D44" s="148"/>
      <c r="L44" s="1117" t="s">
        <v>82</v>
      </c>
      <c r="M44" s="1117"/>
      <c r="N44" s="1117"/>
      <c r="O44" s="153"/>
    </row>
  </sheetData>
  <mergeCells count="19">
    <mergeCell ref="A1:N1"/>
    <mergeCell ref="A2:O2"/>
    <mergeCell ref="M5:O5"/>
    <mergeCell ref="A6:A7"/>
    <mergeCell ref="B6:B7"/>
    <mergeCell ref="C6:C7"/>
    <mergeCell ref="D6:D7"/>
    <mergeCell ref="E6:E7"/>
    <mergeCell ref="A4:O4"/>
    <mergeCell ref="F6:F7"/>
    <mergeCell ref="L42:O42"/>
    <mergeCell ref="L43:O43"/>
    <mergeCell ref="L44:N44"/>
    <mergeCell ref="G6:G7"/>
    <mergeCell ref="H6:I6"/>
    <mergeCell ref="J6:K6"/>
    <mergeCell ref="L6:M6"/>
    <mergeCell ref="N6:O6"/>
    <mergeCell ref="L41:O41"/>
  </mergeCells>
  <printOptions horizontalCentered="1"/>
  <pageMargins left="0.76" right="0.24" top="0.23622047244094491" bottom="0" header="0.31496062992125984" footer="0.31496062992125984"/>
  <pageSetup paperSize="9" scale="71" orientation="landscape" r:id="rId1"/>
  <drawing r:id="rId2"/>
</worksheet>
</file>

<file path=xl/worksheets/sheet5.xml><?xml version="1.0" encoding="utf-8"?>
<worksheet xmlns="http://schemas.openxmlformats.org/spreadsheetml/2006/main" xmlns:r="http://schemas.openxmlformats.org/officeDocument/2006/relationships">
  <sheetPr>
    <tabColor rgb="FF00B050"/>
    <pageSetUpPr fitToPage="1"/>
  </sheetPr>
  <dimension ref="A1:X48"/>
  <sheetViews>
    <sheetView topLeftCell="D1" zoomScale="90" zoomScaleNormal="90" zoomScaleSheetLayoutView="80" workbookViewId="0">
      <selection activeCell="G7" sqref="G7"/>
    </sheetView>
  </sheetViews>
  <sheetFormatPr defaultColWidth="9.140625" defaultRowHeight="12.75"/>
  <cols>
    <col min="1" max="1" width="7.28515625" style="136" customWidth="1"/>
    <col min="2" max="2" width="26" style="136" customWidth="1"/>
    <col min="3" max="5" width="8.28515625" style="136" customWidth="1"/>
    <col min="6" max="6" width="12.85546875" style="136" customWidth="1"/>
    <col min="7" max="9" width="10.7109375" style="136" customWidth="1"/>
    <col min="10" max="10" width="11.42578125" style="136" customWidth="1"/>
    <col min="11" max="11" width="10.7109375" style="136" bestFit="1" customWidth="1"/>
    <col min="12" max="12" width="11.140625" style="136" bestFit="1" customWidth="1"/>
    <col min="13" max="13" width="10.7109375" style="136" bestFit="1" customWidth="1"/>
    <col min="14" max="14" width="11.28515625" style="136" customWidth="1"/>
    <col min="15" max="18" width="9.140625" style="136"/>
    <col min="19" max="21" width="8.85546875" style="136" customWidth="1"/>
    <col min="22" max="16384" width="9.140625" style="136"/>
  </cols>
  <sheetData>
    <row r="1" spans="1:24" ht="15">
      <c r="V1" s="137" t="s">
        <v>569</v>
      </c>
    </row>
    <row r="2" spans="1:24" ht="15.75">
      <c r="H2" s="104" t="s">
        <v>0</v>
      </c>
      <c r="I2" s="104"/>
      <c r="O2" s="72"/>
      <c r="P2" s="72"/>
      <c r="Q2" s="72"/>
      <c r="R2" s="72"/>
    </row>
    <row r="3" spans="1:24" ht="20.25">
      <c r="C3" s="1086" t="s">
        <v>899</v>
      </c>
      <c r="D3" s="1086"/>
      <c r="E3" s="1086"/>
      <c r="F3" s="1086"/>
      <c r="G3" s="1086"/>
      <c r="H3" s="1086"/>
      <c r="I3" s="1086"/>
      <c r="J3" s="1086"/>
      <c r="K3" s="1086"/>
      <c r="L3" s="1086"/>
      <c r="M3" s="1086"/>
      <c r="N3" s="1086"/>
      <c r="O3" s="105"/>
      <c r="P3" s="105"/>
      <c r="Q3" s="105"/>
      <c r="R3" s="105"/>
      <c r="S3" s="105"/>
      <c r="T3" s="105"/>
      <c r="U3" s="105"/>
      <c r="V3" s="105"/>
      <c r="W3" s="105"/>
      <c r="X3" s="105"/>
    </row>
    <row r="4" spans="1:24" ht="18">
      <c r="C4" s="138"/>
      <c r="D4" s="138"/>
      <c r="E4" s="138"/>
      <c r="F4" s="138"/>
      <c r="G4" s="138"/>
      <c r="H4" s="138"/>
      <c r="I4" s="138"/>
      <c r="J4" s="138"/>
      <c r="K4" s="138"/>
      <c r="L4" s="138"/>
      <c r="M4" s="138"/>
      <c r="N4" s="138"/>
      <c r="O4" s="138"/>
      <c r="P4" s="138"/>
      <c r="Q4" s="138"/>
      <c r="R4" s="138"/>
      <c r="S4" s="138"/>
      <c r="T4" s="138"/>
      <c r="U4" s="138"/>
      <c r="V4" s="138"/>
    </row>
    <row r="5" spans="1:24" ht="15.75">
      <c r="B5" s="1087" t="s">
        <v>904</v>
      </c>
      <c r="C5" s="1087"/>
      <c r="D5" s="1087"/>
      <c r="E5" s="1087"/>
      <c r="F5" s="1087"/>
      <c r="G5" s="1087"/>
      <c r="H5" s="1087"/>
      <c r="I5" s="1087"/>
      <c r="J5" s="1087"/>
      <c r="K5" s="1087"/>
      <c r="L5" s="1087"/>
      <c r="M5" s="1087"/>
      <c r="N5" s="1087"/>
      <c r="O5" s="1087"/>
      <c r="P5" s="1087"/>
      <c r="Q5" s="1087"/>
      <c r="R5" s="1087"/>
      <c r="S5" s="1087"/>
      <c r="T5" s="73"/>
      <c r="U5" s="1088" t="s">
        <v>262</v>
      </c>
      <c r="V5" s="1089"/>
    </row>
    <row r="6" spans="1:24" ht="15">
      <c r="K6" s="72"/>
      <c r="L6" s="72"/>
      <c r="M6" s="72"/>
      <c r="N6" s="72"/>
      <c r="O6" s="72"/>
      <c r="P6" s="72"/>
      <c r="Q6" s="72"/>
      <c r="R6" s="72"/>
    </row>
    <row r="7" spans="1:24">
      <c r="A7" s="1090" t="s">
        <v>720</v>
      </c>
      <c r="B7" s="1090"/>
      <c r="O7" s="1091" t="s">
        <v>914</v>
      </c>
      <c r="P7" s="1091"/>
      <c r="Q7" s="1091"/>
      <c r="R7" s="1091"/>
      <c r="S7" s="1091"/>
      <c r="T7" s="1091"/>
      <c r="U7" s="1091"/>
      <c r="V7" s="1091"/>
    </row>
    <row r="8" spans="1:24" ht="35.25" customHeight="1">
      <c r="A8" s="1075" t="s">
        <v>2</v>
      </c>
      <c r="B8" s="1075" t="s">
        <v>155</v>
      </c>
      <c r="C8" s="1076" t="s">
        <v>156</v>
      </c>
      <c r="D8" s="1076"/>
      <c r="E8" s="1076"/>
      <c r="F8" s="1076" t="s">
        <v>157</v>
      </c>
      <c r="G8" s="1075" t="s">
        <v>183</v>
      </c>
      <c r="H8" s="1075"/>
      <c r="I8" s="1075"/>
      <c r="J8" s="1075"/>
      <c r="K8" s="1075"/>
      <c r="L8" s="1075"/>
      <c r="M8" s="1075"/>
      <c r="N8" s="1075"/>
      <c r="O8" s="1075" t="s">
        <v>184</v>
      </c>
      <c r="P8" s="1075"/>
      <c r="Q8" s="1075"/>
      <c r="R8" s="1075"/>
      <c r="S8" s="1075"/>
      <c r="T8" s="1075"/>
      <c r="U8" s="1075"/>
      <c r="V8" s="1075"/>
    </row>
    <row r="9" spans="1:24" ht="15">
      <c r="A9" s="1075"/>
      <c r="B9" s="1075"/>
      <c r="C9" s="1076" t="s">
        <v>263</v>
      </c>
      <c r="D9" s="1076" t="s">
        <v>44</v>
      </c>
      <c r="E9" s="1076" t="s">
        <v>45</v>
      </c>
      <c r="F9" s="1076"/>
      <c r="G9" s="1075" t="s">
        <v>185</v>
      </c>
      <c r="H9" s="1075"/>
      <c r="I9" s="1075"/>
      <c r="J9" s="1075"/>
      <c r="K9" s="1075" t="s">
        <v>171</v>
      </c>
      <c r="L9" s="1075"/>
      <c r="M9" s="1075"/>
      <c r="N9" s="1075"/>
      <c r="O9" s="1075" t="s">
        <v>158</v>
      </c>
      <c r="P9" s="1075"/>
      <c r="Q9" s="1075"/>
      <c r="R9" s="1075"/>
      <c r="S9" s="1075" t="s">
        <v>170</v>
      </c>
      <c r="T9" s="1075"/>
      <c r="U9" s="1075"/>
      <c r="V9" s="1075"/>
    </row>
    <row r="10" spans="1:24">
      <c r="A10" s="1075"/>
      <c r="B10" s="1075"/>
      <c r="C10" s="1076"/>
      <c r="D10" s="1076"/>
      <c r="E10" s="1076"/>
      <c r="F10" s="1076"/>
      <c r="G10" s="1092" t="s">
        <v>159</v>
      </c>
      <c r="H10" s="1093"/>
      <c r="I10" s="1094"/>
      <c r="J10" s="1077" t="s">
        <v>160</v>
      </c>
      <c r="K10" s="1080" t="s">
        <v>159</v>
      </c>
      <c r="L10" s="1081"/>
      <c r="M10" s="1082"/>
      <c r="N10" s="1077" t="s">
        <v>160</v>
      </c>
      <c r="O10" s="1080" t="s">
        <v>159</v>
      </c>
      <c r="P10" s="1081"/>
      <c r="Q10" s="1082"/>
      <c r="R10" s="1077" t="s">
        <v>160</v>
      </c>
      <c r="S10" s="1080" t="s">
        <v>159</v>
      </c>
      <c r="T10" s="1081"/>
      <c r="U10" s="1082"/>
      <c r="V10" s="1077" t="s">
        <v>160</v>
      </c>
    </row>
    <row r="11" spans="1:24" ht="15" customHeight="1">
      <c r="A11" s="1075"/>
      <c r="B11" s="1075"/>
      <c r="C11" s="1076"/>
      <c r="D11" s="1076"/>
      <c r="E11" s="1076"/>
      <c r="F11" s="1076"/>
      <c r="G11" s="1095"/>
      <c r="H11" s="1096"/>
      <c r="I11" s="1097"/>
      <c r="J11" s="1078"/>
      <c r="K11" s="1083"/>
      <c r="L11" s="1084"/>
      <c r="M11" s="1085"/>
      <c r="N11" s="1078"/>
      <c r="O11" s="1083"/>
      <c r="P11" s="1084"/>
      <c r="Q11" s="1085"/>
      <c r="R11" s="1078"/>
      <c r="S11" s="1083"/>
      <c r="T11" s="1084"/>
      <c r="U11" s="1085"/>
      <c r="V11" s="1078"/>
    </row>
    <row r="12" spans="1:24" ht="15">
      <c r="A12" s="1075"/>
      <c r="B12" s="1075"/>
      <c r="C12" s="1076"/>
      <c r="D12" s="1076"/>
      <c r="E12" s="1076"/>
      <c r="F12" s="1076"/>
      <c r="G12" s="351" t="s">
        <v>263</v>
      </c>
      <c r="H12" s="351" t="s">
        <v>44</v>
      </c>
      <c r="I12" s="352" t="s">
        <v>45</v>
      </c>
      <c r="J12" s="1079"/>
      <c r="K12" s="353" t="s">
        <v>263</v>
      </c>
      <c r="L12" s="353" t="s">
        <v>44</v>
      </c>
      <c r="M12" s="353" t="s">
        <v>45</v>
      </c>
      <c r="N12" s="1079"/>
      <c r="O12" s="353" t="s">
        <v>263</v>
      </c>
      <c r="P12" s="353" t="s">
        <v>44</v>
      </c>
      <c r="Q12" s="353" t="s">
        <v>45</v>
      </c>
      <c r="R12" s="1079"/>
      <c r="S12" s="353" t="s">
        <v>263</v>
      </c>
      <c r="T12" s="353" t="s">
        <v>44</v>
      </c>
      <c r="U12" s="353" t="s">
        <v>45</v>
      </c>
      <c r="V12" s="1079"/>
    </row>
    <row r="13" spans="1:24" ht="15">
      <c r="A13" s="353">
        <v>1</v>
      </c>
      <c r="B13" s="353">
        <v>2</v>
      </c>
      <c r="C13" s="353">
        <v>3</v>
      </c>
      <c r="D13" s="353">
        <v>4</v>
      </c>
      <c r="E13" s="353">
        <v>5</v>
      </c>
      <c r="F13" s="353">
        <v>6</v>
      </c>
      <c r="G13" s="353">
        <v>7</v>
      </c>
      <c r="H13" s="353">
        <v>8</v>
      </c>
      <c r="I13" s="353">
        <v>9</v>
      </c>
      <c r="J13" s="353">
        <v>10</v>
      </c>
      <c r="K13" s="353">
        <v>11</v>
      </c>
      <c r="L13" s="353">
        <v>12</v>
      </c>
      <c r="M13" s="353">
        <v>13</v>
      </c>
      <c r="N13" s="353">
        <v>14</v>
      </c>
      <c r="O13" s="353">
        <v>15</v>
      </c>
      <c r="P13" s="353">
        <v>16</v>
      </c>
      <c r="Q13" s="353">
        <v>17</v>
      </c>
      <c r="R13" s="353">
        <v>18</v>
      </c>
      <c r="S13" s="353">
        <v>19</v>
      </c>
      <c r="T13" s="353">
        <v>20</v>
      </c>
      <c r="U13" s="353">
        <v>21</v>
      </c>
      <c r="V13" s="353">
        <v>22</v>
      </c>
    </row>
    <row r="14" spans="1:24" ht="26.25" customHeight="1">
      <c r="A14" s="1098" t="s">
        <v>218</v>
      </c>
      <c r="B14" s="1099"/>
      <c r="C14" s="139"/>
      <c r="D14" s="139"/>
      <c r="E14" s="139"/>
      <c r="F14" s="139"/>
      <c r="G14" s="139"/>
      <c r="H14" s="139"/>
      <c r="I14" s="139"/>
      <c r="J14" s="139"/>
      <c r="K14" s="139"/>
      <c r="L14" s="139"/>
      <c r="M14" s="139"/>
      <c r="N14" s="139"/>
      <c r="O14" s="139"/>
      <c r="P14" s="139"/>
      <c r="Q14" s="139"/>
      <c r="R14" s="139"/>
      <c r="S14" s="139"/>
      <c r="T14" s="139"/>
      <c r="U14" s="139"/>
      <c r="V14" s="139"/>
    </row>
    <row r="15" spans="1:24" ht="26.25" customHeight="1">
      <c r="A15" s="139">
        <v>1</v>
      </c>
      <c r="B15" s="140" t="s">
        <v>217</v>
      </c>
      <c r="C15" s="252">
        <v>5037.5737619999991</v>
      </c>
      <c r="D15" s="252">
        <v>1898.7321599999998</v>
      </c>
      <c r="E15" s="252">
        <v>2952.924078</v>
      </c>
      <c r="F15" s="635" t="s">
        <v>1023</v>
      </c>
      <c r="G15" s="252">
        <v>4127.4695339999998</v>
      </c>
      <c r="H15" s="252">
        <v>1555.7011199999999</v>
      </c>
      <c r="I15" s="252">
        <v>2419.4393459999997</v>
      </c>
      <c r="J15" s="253" t="s">
        <v>1028</v>
      </c>
      <c r="K15" s="252">
        <v>4127.4695339999998</v>
      </c>
      <c r="L15" s="252">
        <v>1555.7011199999999</v>
      </c>
      <c r="M15" s="252">
        <v>2419.4393459999997</v>
      </c>
      <c r="N15" s="692" t="s">
        <v>1033</v>
      </c>
      <c r="O15" s="728">
        <v>0</v>
      </c>
      <c r="P15" s="728">
        <v>0</v>
      </c>
      <c r="Q15" s="728">
        <v>0</v>
      </c>
      <c r="R15" s="692">
        <v>0</v>
      </c>
      <c r="S15" s="728">
        <v>0</v>
      </c>
      <c r="T15" s="728">
        <v>0</v>
      </c>
      <c r="U15" s="728">
        <v>0</v>
      </c>
      <c r="V15" s="692">
        <v>0</v>
      </c>
    </row>
    <row r="16" spans="1:24" ht="26.25" customHeight="1">
      <c r="A16" s="139">
        <v>2</v>
      </c>
      <c r="B16" s="140" t="s">
        <v>889</v>
      </c>
      <c r="C16" s="252">
        <v>5660.8246619999991</v>
      </c>
      <c r="D16" s="252">
        <v>2133.6441599999998</v>
      </c>
      <c r="E16" s="252">
        <v>3318.2611780000002</v>
      </c>
      <c r="F16" s="635" t="s">
        <v>1024</v>
      </c>
      <c r="G16" s="252">
        <v>4971.5860859999993</v>
      </c>
      <c r="H16" s="252">
        <v>1873.8604800000001</v>
      </c>
      <c r="I16" s="252">
        <v>2914.243434</v>
      </c>
      <c r="J16" s="253" t="s">
        <v>1026</v>
      </c>
      <c r="K16" s="252">
        <v>4971.5860859999993</v>
      </c>
      <c r="L16" s="252">
        <v>1873.8604800000001</v>
      </c>
      <c r="M16" s="252">
        <v>2914.243434</v>
      </c>
      <c r="N16" s="692" t="s">
        <v>1034</v>
      </c>
      <c r="O16" s="728">
        <v>0</v>
      </c>
      <c r="P16" s="728">
        <v>0</v>
      </c>
      <c r="Q16" s="728">
        <v>0</v>
      </c>
      <c r="R16" s="692">
        <v>0</v>
      </c>
      <c r="S16" s="728">
        <v>0</v>
      </c>
      <c r="T16" s="728">
        <v>0</v>
      </c>
      <c r="U16" s="728">
        <v>0</v>
      </c>
      <c r="V16" s="692">
        <v>0</v>
      </c>
    </row>
    <row r="17" spans="1:24" ht="26.25" customHeight="1">
      <c r="A17" s="139">
        <v>3</v>
      </c>
      <c r="B17" s="254" t="s">
        <v>888</v>
      </c>
      <c r="C17" s="252">
        <v>9860.3131680000006</v>
      </c>
      <c r="D17" s="252">
        <v>3716.4902400000005</v>
      </c>
      <c r="E17" s="252">
        <v>5779.9165919999996</v>
      </c>
      <c r="F17" s="635" t="s">
        <v>1025</v>
      </c>
      <c r="G17" s="252">
        <v>9753.8587559999996</v>
      </c>
      <c r="H17" s="252">
        <v>3676.3660800000002</v>
      </c>
      <c r="I17" s="252">
        <v>5717.5151640000004</v>
      </c>
      <c r="J17" s="253" t="s">
        <v>1027</v>
      </c>
      <c r="K17" s="252">
        <v>9753.8587559999996</v>
      </c>
      <c r="L17" s="252">
        <v>3676.3660800000002</v>
      </c>
      <c r="M17" s="252">
        <v>5717.5151640000004</v>
      </c>
      <c r="N17" s="692" t="s">
        <v>1035</v>
      </c>
      <c r="O17" s="728">
        <v>0</v>
      </c>
      <c r="P17" s="728">
        <v>0</v>
      </c>
      <c r="Q17" s="728">
        <v>0</v>
      </c>
      <c r="R17" s="692">
        <v>0</v>
      </c>
      <c r="S17" s="728">
        <v>0</v>
      </c>
      <c r="T17" s="728">
        <v>0</v>
      </c>
      <c r="U17" s="728">
        <v>0</v>
      </c>
      <c r="V17" s="692">
        <v>0</v>
      </c>
    </row>
    <row r="18" spans="1:24" ht="18" customHeight="1">
      <c r="A18" s="1100" t="s">
        <v>219</v>
      </c>
      <c r="B18" s="1101"/>
      <c r="C18" s="141"/>
      <c r="D18" s="141"/>
      <c r="E18" s="141"/>
      <c r="F18" s="141"/>
      <c r="G18" s="141"/>
      <c r="H18" s="141"/>
      <c r="I18" s="141"/>
      <c r="J18" s="141"/>
      <c r="K18" s="253"/>
      <c r="L18" s="253"/>
      <c r="M18" s="253"/>
      <c r="N18" s="253"/>
      <c r="O18" s="728"/>
      <c r="P18" s="728"/>
      <c r="Q18" s="728"/>
      <c r="R18" s="692"/>
      <c r="S18" s="728"/>
      <c r="T18" s="728"/>
      <c r="U18" s="728"/>
      <c r="V18" s="692"/>
    </row>
    <row r="19" spans="1:24" ht="26.25" customHeight="1">
      <c r="A19" s="139">
        <v>4</v>
      </c>
      <c r="B19" s="140" t="s">
        <v>207</v>
      </c>
      <c r="C19" s="252">
        <v>0</v>
      </c>
      <c r="D19" s="252">
        <v>0</v>
      </c>
      <c r="E19" s="252">
        <v>0</v>
      </c>
      <c r="F19" s="252">
        <v>0</v>
      </c>
      <c r="G19" s="252">
        <v>0</v>
      </c>
      <c r="H19" s="252">
        <v>0</v>
      </c>
      <c r="I19" s="252">
        <v>0</v>
      </c>
      <c r="J19" s="252">
        <v>0</v>
      </c>
      <c r="K19" s="252">
        <v>0</v>
      </c>
      <c r="L19" s="252">
        <v>0</v>
      </c>
      <c r="M19" s="252">
        <v>0</v>
      </c>
      <c r="N19" s="252">
        <v>0</v>
      </c>
      <c r="O19" s="728">
        <v>0</v>
      </c>
      <c r="P19" s="728">
        <v>0</v>
      </c>
      <c r="Q19" s="728">
        <v>0</v>
      </c>
      <c r="R19" s="692">
        <v>0</v>
      </c>
      <c r="S19" s="728">
        <v>0</v>
      </c>
      <c r="T19" s="728">
        <v>0</v>
      </c>
      <c r="U19" s="728">
        <v>0</v>
      </c>
      <c r="V19" s="692">
        <v>0</v>
      </c>
    </row>
    <row r="20" spans="1:24" ht="26.25" customHeight="1">
      <c r="A20" s="139">
        <v>5</v>
      </c>
      <c r="B20" s="140" t="s">
        <v>137</v>
      </c>
      <c r="C20" s="252">
        <v>0</v>
      </c>
      <c r="D20" s="252">
        <v>0</v>
      </c>
      <c r="E20" s="252">
        <v>0</v>
      </c>
      <c r="F20" s="252">
        <v>0</v>
      </c>
      <c r="G20" s="252">
        <v>0</v>
      </c>
      <c r="H20" s="252">
        <v>0</v>
      </c>
      <c r="I20" s="252">
        <v>0</v>
      </c>
      <c r="J20" s="252">
        <v>0</v>
      </c>
      <c r="K20" s="252">
        <v>0</v>
      </c>
      <c r="L20" s="252">
        <v>0</v>
      </c>
      <c r="M20" s="252">
        <v>0</v>
      </c>
      <c r="N20" s="252">
        <v>0</v>
      </c>
      <c r="O20" s="728">
        <v>0</v>
      </c>
      <c r="P20" s="728">
        <v>0</v>
      </c>
      <c r="Q20" s="728">
        <v>0</v>
      </c>
      <c r="R20" s="692">
        <v>0</v>
      </c>
      <c r="S20" s="728">
        <v>0</v>
      </c>
      <c r="T20" s="728">
        <v>0</v>
      </c>
      <c r="U20" s="728">
        <v>0</v>
      </c>
      <c r="V20" s="692">
        <v>0</v>
      </c>
    </row>
    <row r="21" spans="1:24" ht="15">
      <c r="A21" s="740" t="s">
        <v>863</v>
      </c>
    </row>
    <row r="23" spans="1:24" ht="14.25">
      <c r="A23" s="1102" t="s">
        <v>172</v>
      </c>
      <c r="B23" s="1102"/>
      <c r="C23" s="1102"/>
      <c r="D23" s="1102"/>
      <c r="E23" s="1102"/>
      <c r="F23" s="1102"/>
      <c r="G23" s="1102"/>
      <c r="H23" s="1102"/>
      <c r="I23" s="1102"/>
      <c r="J23" s="1102"/>
      <c r="K23" s="1102"/>
      <c r="L23" s="1102"/>
      <c r="M23" s="1102"/>
      <c r="N23" s="1102"/>
      <c r="O23" s="1102"/>
      <c r="P23" s="1102"/>
      <c r="Q23" s="1102"/>
      <c r="R23" s="1102"/>
      <c r="S23" s="1102"/>
      <c r="T23" s="1102"/>
      <c r="U23" s="1102"/>
      <c r="V23" s="1102"/>
    </row>
    <row r="24" spans="1:24" ht="14.25">
      <c r="A24" s="142"/>
      <c r="B24" s="142"/>
      <c r="C24" s="142"/>
      <c r="D24" s="142"/>
      <c r="E24" s="142"/>
      <c r="F24" s="142"/>
      <c r="G24" s="142"/>
      <c r="H24" s="142"/>
      <c r="I24" s="142"/>
      <c r="J24" s="142"/>
      <c r="K24" s="142"/>
      <c r="L24" s="142"/>
      <c r="M24" s="142"/>
      <c r="N24" s="142"/>
      <c r="O24" s="142"/>
      <c r="P24" s="142"/>
      <c r="Q24" s="142"/>
      <c r="R24" s="142"/>
      <c r="S24" s="142"/>
      <c r="T24" s="142"/>
      <c r="U24" s="142"/>
      <c r="V24" s="142"/>
    </row>
    <row r="25" spans="1:24">
      <c r="A25" s="71"/>
      <c r="B25" s="71"/>
      <c r="C25" s="71"/>
      <c r="D25" s="71"/>
      <c r="E25" s="71"/>
      <c r="F25" s="71"/>
      <c r="G25" s="71"/>
      <c r="H25" s="71"/>
      <c r="I25" s="71"/>
      <c r="J25" s="71"/>
      <c r="K25" s="71"/>
      <c r="L25" s="71"/>
      <c r="M25" s="71"/>
      <c r="N25" s="71"/>
      <c r="O25" s="71"/>
      <c r="P25" s="71"/>
      <c r="Q25" s="71"/>
      <c r="R25" s="71"/>
    </row>
    <row r="26" spans="1:24" ht="15.75">
      <c r="A26" s="78" t="s">
        <v>11</v>
      </c>
      <c r="B26" s="78"/>
      <c r="C26" s="78"/>
      <c r="D26" s="78"/>
      <c r="E26" s="78"/>
      <c r="F26" s="78"/>
      <c r="G26" s="328"/>
      <c r="H26" s="328"/>
      <c r="I26" s="328"/>
      <c r="J26" s="78"/>
      <c r="K26" s="78"/>
      <c r="M26" s="78"/>
      <c r="N26" s="1103" t="s">
        <v>12</v>
      </c>
      <c r="O26" s="1103"/>
      <c r="P26" s="1103"/>
      <c r="Q26" s="1103"/>
      <c r="R26" s="1103"/>
      <c r="S26" s="1103"/>
      <c r="T26" s="1103"/>
      <c r="U26" s="1103"/>
      <c r="V26" s="1103"/>
    </row>
    <row r="27" spans="1:24" ht="15.75">
      <c r="A27" s="1103" t="s">
        <v>13</v>
      </c>
      <c r="B27" s="1103"/>
      <c r="C27" s="1103"/>
      <c r="D27" s="1103"/>
      <c r="E27" s="1103"/>
      <c r="F27" s="1103"/>
      <c r="G27" s="1103"/>
      <c r="H27" s="1103"/>
      <c r="I27" s="1103"/>
      <c r="J27" s="1103"/>
      <c r="K27" s="1103"/>
      <c r="L27" s="1103"/>
      <c r="M27" s="1103"/>
      <c r="N27" s="1103"/>
      <c r="O27" s="1103"/>
      <c r="P27" s="1103"/>
      <c r="Q27" s="1103"/>
      <c r="R27" s="1103"/>
      <c r="S27" s="1103"/>
      <c r="T27" s="1103"/>
      <c r="U27" s="1103"/>
      <c r="V27" s="1103"/>
    </row>
    <row r="28" spans="1:24" ht="15.75">
      <c r="A28" s="1103" t="s">
        <v>14</v>
      </c>
      <c r="B28" s="1103"/>
      <c r="C28" s="1103"/>
      <c r="D28" s="1103"/>
      <c r="E28" s="1103"/>
      <c r="F28" s="1103"/>
      <c r="G28" s="1103"/>
      <c r="H28" s="1103"/>
      <c r="I28" s="1103"/>
      <c r="J28" s="1103"/>
      <c r="K28" s="1103"/>
      <c r="L28" s="1103"/>
      <c r="M28" s="1103"/>
      <c r="N28" s="1103"/>
      <c r="O28" s="1103"/>
      <c r="P28" s="1103"/>
      <c r="Q28" s="1103"/>
      <c r="R28" s="1103"/>
      <c r="S28" s="1103"/>
      <c r="T28" s="1103"/>
      <c r="U28" s="1103"/>
      <c r="V28" s="1103"/>
    </row>
    <row r="29" spans="1:24">
      <c r="A29" s="71"/>
      <c r="B29" s="71"/>
      <c r="C29" s="71"/>
      <c r="D29" s="71"/>
      <c r="E29" s="71"/>
      <c r="F29" s="71"/>
      <c r="G29" s="71"/>
      <c r="H29" s="77"/>
      <c r="I29" s="77"/>
      <c r="J29" s="77"/>
      <c r="K29" s="77"/>
      <c r="L29" s="77"/>
      <c r="M29" s="77"/>
      <c r="V29" s="1090" t="s">
        <v>82</v>
      </c>
      <c r="W29" s="1090"/>
      <c r="X29" s="1090"/>
    </row>
    <row r="30" spans="1:24" ht="15.75">
      <c r="F30" s="663"/>
      <c r="H30" s="736"/>
      <c r="I30" s="735"/>
      <c r="J30" s="736"/>
      <c r="K30" s="735"/>
      <c r="L30" s="737"/>
      <c r="M30" s="735"/>
    </row>
    <row r="31" spans="1:24" ht="14.25">
      <c r="H31" s="735"/>
      <c r="I31" s="735"/>
      <c r="J31" s="735"/>
      <c r="K31" s="735"/>
      <c r="L31" s="738"/>
      <c r="M31" s="736"/>
    </row>
    <row r="32" spans="1:24" ht="14.25">
      <c r="C32" s="653"/>
      <c r="D32" s="654"/>
      <c r="E32" s="655"/>
      <c r="F32" s="655"/>
      <c r="G32" s="656"/>
      <c r="H32" s="735"/>
      <c r="I32" s="735"/>
      <c r="J32" s="735"/>
      <c r="K32" s="735"/>
      <c r="L32" s="738"/>
      <c r="M32" s="736"/>
      <c r="N32" s="663"/>
    </row>
    <row r="33" spans="3:18" ht="14.25">
      <c r="C33" s="653"/>
      <c r="D33" s="657"/>
      <c r="E33" s="657"/>
      <c r="F33" s="657"/>
      <c r="G33" s="658"/>
      <c r="H33" s="735"/>
      <c r="I33" s="735"/>
      <c r="J33" s="735"/>
      <c r="K33" s="735"/>
      <c r="L33" s="738"/>
      <c r="M33" s="736"/>
      <c r="N33" s="663"/>
    </row>
    <row r="34" spans="3:18" ht="14.25">
      <c r="C34" s="653"/>
      <c r="D34" s="657"/>
      <c r="E34" s="657"/>
      <c r="F34" s="657"/>
      <c r="G34" s="658"/>
      <c r="H34" s="735"/>
      <c r="I34" s="735"/>
      <c r="J34" s="735"/>
      <c r="K34" s="735"/>
      <c r="L34" s="738"/>
      <c r="M34" s="736"/>
      <c r="N34" s="663"/>
      <c r="O34" s="663"/>
    </row>
    <row r="35" spans="3:18">
      <c r="C35" s="659"/>
      <c r="D35" s="660"/>
      <c r="E35" s="657"/>
      <c r="F35" s="657"/>
      <c r="G35" s="658"/>
      <c r="H35" s="735"/>
      <c r="I35" s="735"/>
      <c r="J35" s="735"/>
      <c r="K35" s="735"/>
      <c r="L35" s="735"/>
      <c r="M35" s="735"/>
    </row>
    <row r="36" spans="3:18">
      <c r="C36" s="659"/>
      <c r="H36" s="661"/>
      <c r="I36" s="657"/>
      <c r="J36" s="657"/>
      <c r="L36" s="661"/>
      <c r="M36" s="657"/>
      <c r="N36" s="657"/>
    </row>
    <row r="37" spans="3:18">
      <c r="C37" s="659"/>
      <c r="H37" s="661"/>
      <c r="I37" s="657"/>
      <c r="J37" s="657"/>
      <c r="L37" s="661"/>
      <c r="M37" s="657"/>
      <c r="N37" s="657"/>
    </row>
    <row r="38" spans="3:18">
      <c r="D38" s="649"/>
      <c r="E38" s="662"/>
      <c r="F38"/>
      <c r="G38" s="522"/>
      <c r="H38" s="662"/>
      <c r="I38" s="736"/>
      <c r="J38" s="736"/>
      <c r="K38" s="522"/>
      <c r="L38" s="662"/>
      <c r="M38" s="736"/>
      <c r="N38" s="736"/>
    </row>
    <row r="39" spans="3:18">
      <c r="G39" s="663"/>
      <c r="H39" s="662"/>
      <c r="I39" s="736"/>
      <c r="J39" s="736"/>
      <c r="K39" s="663"/>
      <c r="L39" s="662"/>
      <c r="M39" s="736"/>
      <c r="N39" s="736"/>
      <c r="P39" s="664"/>
      <c r="Q39" s="664"/>
      <c r="R39" s="664"/>
    </row>
    <row r="40" spans="3:18">
      <c r="G40" s="663"/>
      <c r="H40" s="662"/>
      <c r="I40" s="736"/>
      <c r="J40" s="736"/>
      <c r="K40" s="663"/>
      <c r="L40" s="662"/>
      <c r="M40" s="736"/>
      <c r="N40" s="736"/>
      <c r="P40" s="664"/>
      <c r="Q40" s="664"/>
      <c r="R40" s="664"/>
    </row>
    <row r="41" spans="3:18">
      <c r="F41" s="800"/>
      <c r="G41" s="663"/>
      <c r="H41" s="662"/>
      <c r="I41" s="736"/>
      <c r="J41" s="736"/>
      <c r="K41" s="804"/>
      <c r="L41" s="802"/>
      <c r="M41" s="803"/>
      <c r="N41" s="801"/>
      <c r="P41" s="664"/>
      <c r="Q41" s="664"/>
      <c r="R41" s="664"/>
    </row>
    <row r="42" spans="3:18">
      <c r="G42" s="663"/>
      <c r="H42" s="662"/>
      <c r="I42" s="736"/>
      <c r="J42" s="736"/>
      <c r="K42" s="735"/>
      <c r="L42" s="739"/>
      <c r="M42" s="739"/>
      <c r="N42" s="664"/>
      <c r="P42" s="664"/>
      <c r="Q42" s="664"/>
      <c r="R42" s="664"/>
    </row>
    <row r="43" spans="3:18">
      <c r="G43" s="804"/>
      <c r="H43" s="802"/>
      <c r="I43" s="803"/>
      <c r="J43" s="801"/>
      <c r="K43" s="735"/>
      <c r="L43" s="739"/>
      <c r="M43" s="739"/>
      <c r="N43" s="664"/>
      <c r="P43" s="664"/>
      <c r="Q43" s="664"/>
      <c r="R43" s="664"/>
    </row>
    <row r="44" spans="3:18">
      <c r="H44" s="735"/>
      <c r="I44" s="735"/>
      <c r="J44" s="735"/>
      <c r="K44" s="735"/>
      <c r="L44" s="735"/>
      <c r="M44" s="735"/>
    </row>
    <row r="45" spans="3:18">
      <c r="H45" s="735"/>
      <c r="I45" s="735"/>
      <c r="J45" s="735"/>
      <c r="K45" s="735"/>
      <c r="L45" s="735"/>
      <c r="M45" s="735"/>
    </row>
    <row r="46" spans="3:18">
      <c r="H46" s="735"/>
      <c r="I46" s="735"/>
      <c r="J46" s="735"/>
      <c r="K46" s="735"/>
      <c r="L46" s="735"/>
      <c r="M46" s="735"/>
    </row>
    <row r="47" spans="3:18">
      <c r="H47" s="735"/>
      <c r="I47" s="735"/>
      <c r="J47" s="735"/>
      <c r="K47" s="735"/>
      <c r="L47" s="735"/>
      <c r="M47" s="735"/>
    </row>
    <row r="48" spans="3:18">
      <c r="H48" s="735"/>
      <c r="I48" s="735"/>
      <c r="J48" s="735"/>
      <c r="K48" s="735"/>
      <c r="L48" s="735"/>
      <c r="M48" s="735"/>
    </row>
  </sheetData>
  <mergeCells count="33">
    <mergeCell ref="V29:X29"/>
    <mergeCell ref="A14:B14"/>
    <mergeCell ref="A18:B18"/>
    <mergeCell ref="A23:V23"/>
    <mergeCell ref="N26:V26"/>
    <mergeCell ref="A27:V27"/>
    <mergeCell ref="A28:V28"/>
    <mergeCell ref="A8:A12"/>
    <mergeCell ref="B8:B12"/>
    <mergeCell ref="C8:E8"/>
    <mergeCell ref="F8:F12"/>
    <mergeCell ref="G8:N8"/>
    <mergeCell ref="G10:I11"/>
    <mergeCell ref="J10:J12"/>
    <mergeCell ref="K10:M11"/>
    <mergeCell ref="N10:N12"/>
    <mergeCell ref="C3:N3"/>
    <mergeCell ref="B5:S5"/>
    <mergeCell ref="U5:V5"/>
    <mergeCell ref="A7:B7"/>
    <mergeCell ref="O7:V7"/>
    <mergeCell ref="O8:V8"/>
    <mergeCell ref="C9:C12"/>
    <mergeCell ref="D9:D12"/>
    <mergeCell ref="E9:E12"/>
    <mergeCell ref="G9:J9"/>
    <mergeCell ref="V10:V12"/>
    <mergeCell ref="S10:U11"/>
    <mergeCell ref="K9:N9"/>
    <mergeCell ref="O9:R9"/>
    <mergeCell ref="S9:V9"/>
    <mergeCell ref="R10:R12"/>
    <mergeCell ref="O10:Q11"/>
  </mergeCells>
  <printOptions horizontalCentered="1"/>
  <pageMargins left="0.70866141732283472" right="0.70866141732283472" top="0.23622047244094491" bottom="0" header="0.31496062992125984" footer="0.31496062992125984"/>
  <pageSetup paperSize="9" scale="58" orientation="landscape" r:id="rId1"/>
  <colBreaks count="1" manualBreakCount="1">
    <brk id="22" max="1048575" man="1"/>
  </colBreaks>
  <drawing r:id="rId2"/>
</worksheet>
</file>

<file path=xl/worksheets/sheet50.xml><?xml version="1.0" encoding="utf-8"?>
<worksheet xmlns="http://schemas.openxmlformats.org/spreadsheetml/2006/main" xmlns:r="http://schemas.openxmlformats.org/officeDocument/2006/relationships">
  <sheetPr>
    <tabColor rgb="FF00B050"/>
    <pageSetUpPr fitToPage="1"/>
  </sheetPr>
  <dimension ref="A1:P47"/>
  <sheetViews>
    <sheetView topLeftCell="A16" zoomScaleSheetLayoutView="90" workbookViewId="0">
      <selection activeCell="L43" sqref="L43"/>
    </sheetView>
  </sheetViews>
  <sheetFormatPr defaultColWidth="9.140625" defaultRowHeight="12.75"/>
  <cols>
    <col min="1" max="1" width="6.85546875" style="148" customWidth="1"/>
    <col min="2" max="2" width="16.7109375" style="148" customWidth="1"/>
    <col min="3" max="4" width="15.140625" style="148" customWidth="1"/>
    <col min="5" max="13" width="9.5703125" style="148" customWidth="1"/>
    <col min="14" max="16384" width="9.140625" style="148"/>
  </cols>
  <sheetData>
    <row r="1" spans="1:16">
      <c r="H1" s="1117"/>
      <c r="I1" s="1117"/>
      <c r="O1" s="1267" t="s">
        <v>554</v>
      </c>
      <c r="P1" s="1267"/>
    </row>
    <row r="2" spans="1:16">
      <c r="D2" s="1117" t="s">
        <v>504</v>
      </c>
      <c r="E2" s="1117"/>
      <c r="F2" s="1117"/>
      <c r="G2" s="1117"/>
      <c r="H2" s="150"/>
      <c r="I2" s="150"/>
      <c r="L2" s="151"/>
    </row>
    <row r="3" spans="1:16" s="152" customFormat="1" ht="16.5">
      <c r="A3" s="1264" t="s">
        <v>956</v>
      </c>
      <c r="B3" s="1264"/>
      <c r="C3" s="1264"/>
      <c r="D3" s="1264"/>
      <c r="E3" s="1264"/>
      <c r="F3" s="1264"/>
      <c r="G3" s="1264"/>
      <c r="H3" s="1264"/>
      <c r="I3" s="1264"/>
      <c r="J3" s="1264"/>
      <c r="K3" s="1264"/>
      <c r="L3" s="1264"/>
      <c r="M3" s="1264"/>
    </row>
    <row r="4" spans="1:16" s="152" customFormat="1" ht="20.25" customHeight="1">
      <c r="A4" s="1265" t="s">
        <v>957</v>
      </c>
      <c r="B4" s="1265"/>
      <c r="C4" s="1265"/>
      <c r="D4" s="1265"/>
      <c r="E4" s="1265"/>
      <c r="F4" s="1265"/>
      <c r="G4" s="1265"/>
      <c r="H4" s="1265"/>
      <c r="I4" s="1265"/>
      <c r="J4" s="1265"/>
      <c r="K4" s="1265"/>
      <c r="L4" s="1265"/>
      <c r="M4" s="1265"/>
    </row>
    <row r="6" spans="1:16">
      <c r="A6" s="560" t="s">
        <v>672</v>
      </c>
      <c r="B6" s="154"/>
      <c r="C6" s="155"/>
      <c r="D6" s="155"/>
      <c r="E6" s="155"/>
      <c r="F6" s="155"/>
      <c r="G6" s="155"/>
      <c r="H6" s="155"/>
      <c r="I6" s="155"/>
      <c r="J6" s="155"/>
    </row>
    <row r="7" spans="1:16" s="156" customFormat="1" ht="15" customHeight="1">
      <c r="A7" s="148"/>
      <c r="B7" s="148"/>
      <c r="C7" s="148"/>
      <c r="D7" s="148"/>
      <c r="E7" s="148"/>
      <c r="F7" s="148"/>
      <c r="G7" s="148"/>
      <c r="H7" s="148"/>
      <c r="I7" s="148"/>
      <c r="J7" s="148"/>
      <c r="L7" s="81"/>
      <c r="M7" s="81"/>
      <c r="N7" s="81" t="s">
        <v>913</v>
      </c>
    </row>
    <row r="8" spans="1:16" s="156" customFormat="1" ht="20.25" customHeight="1">
      <c r="A8" s="1209" t="s">
        <v>2</v>
      </c>
      <c r="B8" s="1209" t="s">
        <v>3</v>
      </c>
      <c r="C8" s="1217" t="s">
        <v>282</v>
      </c>
      <c r="D8" s="1217" t="s">
        <v>283</v>
      </c>
      <c r="E8" s="1219" t="s">
        <v>284</v>
      </c>
      <c r="F8" s="1220"/>
      <c r="G8" s="1220"/>
      <c r="H8" s="1220"/>
      <c r="I8" s="1220"/>
      <c r="J8" s="1220"/>
      <c r="K8" s="1220"/>
      <c r="L8" s="1220"/>
      <c r="M8" s="1220"/>
      <c r="N8" s="1220"/>
      <c r="O8" s="1220"/>
      <c r="P8" s="1221"/>
    </row>
    <row r="9" spans="1:16" s="156" customFormat="1" ht="35.25" customHeight="1">
      <c r="A9" s="1266"/>
      <c r="B9" s="1266"/>
      <c r="C9" s="1218"/>
      <c r="D9" s="1218"/>
      <c r="E9" s="558" t="s">
        <v>285</v>
      </c>
      <c r="F9" s="558" t="s">
        <v>286</v>
      </c>
      <c r="G9" s="558" t="s">
        <v>287</v>
      </c>
      <c r="H9" s="558" t="s">
        <v>288</v>
      </c>
      <c r="I9" s="558" t="s">
        <v>289</v>
      </c>
      <c r="J9" s="558" t="s">
        <v>290</v>
      </c>
      <c r="K9" s="558" t="s">
        <v>291</v>
      </c>
      <c r="L9" s="558" t="s">
        <v>292</v>
      </c>
      <c r="M9" s="558" t="s">
        <v>293</v>
      </c>
      <c r="N9" s="558" t="s">
        <v>858</v>
      </c>
      <c r="O9" s="558" t="s">
        <v>859</v>
      </c>
      <c r="P9" s="558" t="s">
        <v>860</v>
      </c>
    </row>
    <row r="10" spans="1:16" s="156" customFormat="1" ht="12.75" customHeight="1">
      <c r="A10" s="559">
        <v>1</v>
      </c>
      <c r="B10" s="559">
        <v>2</v>
      </c>
      <c r="C10" s="559">
        <v>3</v>
      </c>
      <c r="D10" s="559">
        <v>4</v>
      </c>
      <c r="E10" s="559">
        <v>5</v>
      </c>
      <c r="F10" s="559">
        <v>6</v>
      </c>
      <c r="G10" s="559">
        <v>7</v>
      </c>
      <c r="H10" s="559">
        <v>8</v>
      </c>
      <c r="I10" s="559">
        <v>9</v>
      </c>
      <c r="J10" s="559">
        <v>10</v>
      </c>
      <c r="K10" s="559">
        <v>11</v>
      </c>
      <c r="L10" s="559">
        <v>12</v>
      </c>
      <c r="M10" s="559">
        <v>13</v>
      </c>
      <c r="N10" s="559">
        <v>14</v>
      </c>
      <c r="O10" s="559">
        <v>15</v>
      </c>
      <c r="P10" s="559">
        <v>16</v>
      </c>
    </row>
    <row r="11" spans="1:16" s="156" customFormat="1" ht="12.75" customHeight="1">
      <c r="A11" s="84">
        <v>1</v>
      </c>
      <c r="B11" s="225" t="s">
        <v>673</v>
      </c>
      <c r="C11" s="376">
        <v>1586</v>
      </c>
      <c r="D11" s="376">
        <v>1586</v>
      </c>
      <c r="E11" s="376">
        <v>1290</v>
      </c>
      <c r="F11" s="376">
        <v>1289</v>
      </c>
      <c r="G11" s="376">
        <v>1262</v>
      </c>
      <c r="H11" s="376">
        <v>1250</v>
      </c>
      <c r="I11" s="376">
        <v>1220</v>
      </c>
      <c r="J11" s="376">
        <v>1184</v>
      </c>
      <c r="K11" s="376">
        <v>1138</v>
      </c>
      <c r="L11" s="376">
        <v>1029</v>
      </c>
      <c r="M11" s="376">
        <v>846</v>
      </c>
      <c r="N11" s="113">
        <v>608</v>
      </c>
      <c r="O11" s="113">
        <v>285</v>
      </c>
      <c r="P11" s="113">
        <v>32</v>
      </c>
    </row>
    <row r="12" spans="1:16" s="156" customFormat="1" ht="12.75" customHeight="1">
      <c r="A12" s="84">
        <v>2</v>
      </c>
      <c r="B12" s="225" t="s">
        <v>674</v>
      </c>
      <c r="C12" s="376">
        <v>2764</v>
      </c>
      <c r="D12" s="376">
        <v>2764</v>
      </c>
      <c r="E12" s="376">
        <v>2745</v>
      </c>
      <c r="F12" s="376">
        <v>2744</v>
      </c>
      <c r="G12" s="376">
        <v>2728</v>
      </c>
      <c r="H12" s="376">
        <v>2680</v>
      </c>
      <c r="I12" s="376">
        <v>2680</v>
      </c>
      <c r="J12" s="376">
        <v>2680</v>
      </c>
      <c r="K12" s="376">
        <v>2680</v>
      </c>
      <c r="L12" s="376">
        <v>2680</v>
      </c>
      <c r="M12" s="376">
        <v>2680</v>
      </c>
      <c r="N12" s="113">
        <v>2680</v>
      </c>
      <c r="O12" s="113">
        <v>2680</v>
      </c>
      <c r="P12" s="113">
        <v>2680</v>
      </c>
    </row>
    <row r="13" spans="1:16" s="156" customFormat="1" ht="12.75" customHeight="1">
      <c r="A13" s="84">
        <v>3</v>
      </c>
      <c r="B13" s="225" t="s">
        <v>675</v>
      </c>
      <c r="C13" s="376">
        <v>1694</v>
      </c>
      <c r="D13" s="376">
        <v>1694</v>
      </c>
      <c r="E13" s="376">
        <v>1588</v>
      </c>
      <c r="F13" s="376">
        <v>1588</v>
      </c>
      <c r="G13" s="376">
        <v>1585</v>
      </c>
      <c r="H13" s="376">
        <v>1585</v>
      </c>
      <c r="I13" s="376">
        <v>1585</v>
      </c>
      <c r="J13" s="376">
        <v>1585</v>
      </c>
      <c r="K13" s="376">
        <v>1585</v>
      </c>
      <c r="L13" s="376">
        <v>1585</v>
      </c>
      <c r="M13" s="376">
        <v>1585</v>
      </c>
      <c r="N13" s="113">
        <v>1585</v>
      </c>
      <c r="O13" s="113">
        <v>1585</v>
      </c>
      <c r="P13" s="113">
        <v>1585</v>
      </c>
    </row>
    <row r="14" spans="1:16" s="156" customFormat="1" ht="12.75" customHeight="1">
      <c r="A14" s="84">
        <v>4</v>
      </c>
      <c r="B14" s="225" t="s">
        <v>676</v>
      </c>
      <c r="C14" s="376">
        <v>1837</v>
      </c>
      <c r="D14" s="376">
        <v>1829</v>
      </c>
      <c r="E14" s="376">
        <v>1790</v>
      </c>
      <c r="F14" s="376">
        <v>1790</v>
      </c>
      <c r="G14" s="376">
        <v>1790</v>
      </c>
      <c r="H14" s="376">
        <v>1790</v>
      </c>
      <c r="I14" s="376">
        <v>1790</v>
      </c>
      <c r="J14" s="376">
        <v>1790</v>
      </c>
      <c r="K14" s="376">
        <v>1790</v>
      </c>
      <c r="L14" s="376">
        <v>1790</v>
      </c>
      <c r="M14" s="376">
        <v>1790</v>
      </c>
      <c r="N14" s="113">
        <v>1790</v>
      </c>
      <c r="O14" s="113">
        <v>1790</v>
      </c>
      <c r="P14" s="113">
        <v>1790</v>
      </c>
    </row>
    <row r="15" spans="1:16" s="156" customFormat="1" ht="12.75" customHeight="1">
      <c r="A15" s="84">
        <v>5</v>
      </c>
      <c r="B15" s="225" t="s">
        <v>677</v>
      </c>
      <c r="C15" s="478">
        <v>2203</v>
      </c>
      <c r="D15" s="478">
        <v>2203</v>
      </c>
      <c r="E15" s="376">
        <v>2210</v>
      </c>
      <c r="F15" s="376">
        <v>2210</v>
      </c>
      <c r="G15" s="376">
        <v>2190</v>
      </c>
      <c r="H15" s="376">
        <v>2190</v>
      </c>
      <c r="I15" s="376">
        <v>2190</v>
      </c>
      <c r="J15" s="376">
        <v>2190</v>
      </c>
      <c r="K15" s="376">
        <v>2190</v>
      </c>
      <c r="L15" s="376">
        <v>2190</v>
      </c>
      <c r="M15" s="376">
        <v>2190</v>
      </c>
      <c r="N15" s="113">
        <v>2190</v>
      </c>
      <c r="O15" s="113">
        <v>2190</v>
      </c>
      <c r="P15" s="113">
        <v>2190</v>
      </c>
    </row>
    <row r="16" spans="1:16" s="156" customFormat="1" ht="12.75" customHeight="1">
      <c r="A16" s="84">
        <v>6</v>
      </c>
      <c r="B16" s="225" t="s">
        <v>678</v>
      </c>
      <c r="C16" s="478">
        <v>800</v>
      </c>
      <c r="D16" s="478">
        <v>800</v>
      </c>
      <c r="E16" s="376">
        <v>794</v>
      </c>
      <c r="F16" s="376">
        <v>794</v>
      </c>
      <c r="G16" s="376">
        <v>777</v>
      </c>
      <c r="H16" s="376">
        <v>777</v>
      </c>
      <c r="I16" s="376">
        <v>777</v>
      </c>
      <c r="J16" s="376">
        <v>777</v>
      </c>
      <c r="K16" s="376">
        <v>777</v>
      </c>
      <c r="L16" s="376">
        <v>777</v>
      </c>
      <c r="M16" s="376">
        <v>777</v>
      </c>
      <c r="N16" s="113">
        <v>777</v>
      </c>
      <c r="O16" s="113">
        <v>777</v>
      </c>
      <c r="P16" s="113">
        <v>777</v>
      </c>
    </row>
    <row r="17" spans="1:16" s="156" customFormat="1" ht="12.75" customHeight="1">
      <c r="A17" s="84">
        <v>7</v>
      </c>
      <c r="B17" s="225" t="s">
        <v>679</v>
      </c>
      <c r="C17" s="376">
        <v>2262</v>
      </c>
      <c r="D17" s="376">
        <v>2262</v>
      </c>
      <c r="E17" s="376">
        <v>2265</v>
      </c>
      <c r="F17" s="376">
        <v>2265</v>
      </c>
      <c r="G17" s="376">
        <v>2262</v>
      </c>
      <c r="H17" s="376">
        <v>2262</v>
      </c>
      <c r="I17" s="376">
        <v>2262</v>
      </c>
      <c r="J17" s="376">
        <v>2262</v>
      </c>
      <c r="K17" s="376">
        <v>2262</v>
      </c>
      <c r="L17" s="376">
        <v>2262</v>
      </c>
      <c r="M17" s="376">
        <v>2262</v>
      </c>
      <c r="N17" s="113">
        <v>2262</v>
      </c>
      <c r="O17" s="113">
        <v>2262</v>
      </c>
      <c r="P17" s="113">
        <v>2262</v>
      </c>
    </row>
    <row r="18" spans="1:16" s="156" customFormat="1" ht="12.75" customHeight="1">
      <c r="A18" s="84">
        <v>8</v>
      </c>
      <c r="B18" s="225" t="s">
        <v>680</v>
      </c>
      <c r="C18" s="376">
        <v>583</v>
      </c>
      <c r="D18" s="376">
        <v>569</v>
      </c>
      <c r="E18" s="376">
        <v>548</v>
      </c>
      <c r="F18" s="376">
        <v>548</v>
      </c>
      <c r="G18" s="376">
        <v>540</v>
      </c>
      <c r="H18" s="376">
        <v>540</v>
      </c>
      <c r="I18" s="376">
        <v>540</v>
      </c>
      <c r="J18" s="376">
        <v>540</v>
      </c>
      <c r="K18" s="376">
        <v>540</v>
      </c>
      <c r="L18" s="376">
        <v>540</v>
      </c>
      <c r="M18" s="376">
        <v>540</v>
      </c>
      <c r="N18" s="113">
        <v>540</v>
      </c>
      <c r="O18" s="113">
        <v>540</v>
      </c>
      <c r="P18" s="113">
        <v>540</v>
      </c>
    </row>
    <row r="19" spans="1:16" s="156" customFormat="1" ht="12.75" customHeight="1">
      <c r="A19" s="84">
        <v>9</v>
      </c>
      <c r="B19" s="225" t="s">
        <v>681</v>
      </c>
      <c r="C19" s="376">
        <v>1512</v>
      </c>
      <c r="D19" s="376">
        <v>1504</v>
      </c>
      <c r="E19" s="376">
        <v>1511</v>
      </c>
      <c r="F19" s="376">
        <v>1511</v>
      </c>
      <c r="G19" s="376">
        <v>1511</v>
      </c>
      <c r="H19" s="376">
        <v>1511</v>
      </c>
      <c r="I19" s="376">
        <v>1511</v>
      </c>
      <c r="J19" s="376">
        <v>1511</v>
      </c>
      <c r="K19" s="376">
        <v>1511</v>
      </c>
      <c r="L19" s="376">
        <v>1511</v>
      </c>
      <c r="M19" s="376">
        <v>1511</v>
      </c>
      <c r="N19" s="113">
        <v>1511</v>
      </c>
      <c r="O19" s="113">
        <v>1511</v>
      </c>
      <c r="P19" s="113">
        <v>1511</v>
      </c>
    </row>
    <row r="20" spans="1:16" s="156" customFormat="1" ht="12.75" customHeight="1">
      <c r="A20" s="84">
        <v>10</v>
      </c>
      <c r="B20" s="225" t="s">
        <v>682</v>
      </c>
      <c r="C20" s="376">
        <v>1209</v>
      </c>
      <c r="D20" s="376">
        <v>1209</v>
      </c>
      <c r="E20" s="376">
        <v>1048</v>
      </c>
      <c r="F20" s="376">
        <v>1048</v>
      </c>
      <c r="G20" s="376">
        <v>1048</v>
      </c>
      <c r="H20" s="376">
        <v>1048</v>
      </c>
      <c r="I20" s="376">
        <v>1048</v>
      </c>
      <c r="J20" s="376">
        <v>1048</v>
      </c>
      <c r="K20" s="376">
        <v>1048</v>
      </c>
      <c r="L20" s="376">
        <v>1048</v>
      </c>
      <c r="M20" s="376">
        <v>1048</v>
      </c>
      <c r="N20" s="113">
        <v>1048</v>
      </c>
      <c r="O20" s="113">
        <v>1048</v>
      </c>
      <c r="P20" s="113">
        <v>1048</v>
      </c>
    </row>
    <row r="21" spans="1:16" s="156" customFormat="1" ht="12.75" customHeight="1">
      <c r="A21" s="84">
        <v>11</v>
      </c>
      <c r="B21" s="225" t="s">
        <v>683</v>
      </c>
      <c r="C21" s="376">
        <v>3447</v>
      </c>
      <c r="D21" s="376">
        <v>3405</v>
      </c>
      <c r="E21" s="376">
        <v>3401</v>
      </c>
      <c r="F21" s="376">
        <v>3401</v>
      </c>
      <c r="G21" s="376">
        <v>3401</v>
      </c>
      <c r="H21" s="376">
        <v>3401</v>
      </c>
      <c r="I21" s="376">
        <v>3401</v>
      </c>
      <c r="J21" s="376">
        <v>3401</v>
      </c>
      <c r="K21" s="376">
        <v>3401</v>
      </c>
      <c r="L21" s="376">
        <v>3401</v>
      </c>
      <c r="M21" s="376">
        <v>3401</v>
      </c>
      <c r="N21" s="113">
        <v>3401</v>
      </c>
      <c r="O21" s="113">
        <v>3401</v>
      </c>
      <c r="P21" s="113">
        <v>3401</v>
      </c>
    </row>
    <row r="22" spans="1:16" s="156" customFormat="1" ht="12.75" customHeight="1">
      <c r="A22" s="84">
        <v>12</v>
      </c>
      <c r="B22" s="225" t="s">
        <v>684</v>
      </c>
      <c r="C22" s="376">
        <v>1389</v>
      </c>
      <c r="D22" s="376">
        <v>1389</v>
      </c>
      <c r="E22" s="376">
        <v>1272</v>
      </c>
      <c r="F22" s="376">
        <v>1269</v>
      </c>
      <c r="G22" s="376">
        <v>1269</v>
      </c>
      <c r="H22" s="376">
        <v>1269</v>
      </c>
      <c r="I22" s="376">
        <v>1269</v>
      </c>
      <c r="J22" s="376">
        <v>1269</v>
      </c>
      <c r="K22" s="376">
        <v>1269</v>
      </c>
      <c r="L22" s="376">
        <v>1269</v>
      </c>
      <c r="M22" s="376">
        <v>1269</v>
      </c>
      <c r="N22" s="113">
        <v>1269</v>
      </c>
      <c r="O22" s="113">
        <v>1269</v>
      </c>
      <c r="P22" s="113">
        <v>1269</v>
      </c>
    </row>
    <row r="23" spans="1:16" s="156" customFormat="1" ht="12.75" customHeight="1">
      <c r="A23" s="84">
        <v>13</v>
      </c>
      <c r="B23" s="225" t="s">
        <v>685</v>
      </c>
      <c r="C23" s="376">
        <v>2345</v>
      </c>
      <c r="D23" s="376">
        <v>2345</v>
      </c>
      <c r="E23" s="376">
        <v>2129</v>
      </c>
      <c r="F23" s="376">
        <v>2011</v>
      </c>
      <c r="G23" s="376">
        <v>2011</v>
      </c>
      <c r="H23" s="376">
        <v>2011</v>
      </c>
      <c r="I23" s="376">
        <v>2011</v>
      </c>
      <c r="J23" s="376">
        <v>2011</v>
      </c>
      <c r="K23" s="376">
        <v>2011</v>
      </c>
      <c r="L23" s="376">
        <v>2011</v>
      </c>
      <c r="M23" s="376">
        <v>2011</v>
      </c>
      <c r="N23" s="113">
        <v>2011</v>
      </c>
      <c r="O23" s="113">
        <v>2011</v>
      </c>
      <c r="P23" s="113">
        <v>2011</v>
      </c>
    </row>
    <row r="24" spans="1:16" s="156" customFormat="1" ht="12.75" customHeight="1">
      <c r="A24" s="84">
        <v>14</v>
      </c>
      <c r="B24" s="225" t="s">
        <v>686</v>
      </c>
      <c r="C24" s="376">
        <v>668</v>
      </c>
      <c r="D24" s="376">
        <v>664</v>
      </c>
      <c r="E24" s="376">
        <v>668</v>
      </c>
      <c r="F24" s="376">
        <v>668</v>
      </c>
      <c r="G24" s="376">
        <v>668</v>
      </c>
      <c r="H24" s="376">
        <v>668</v>
      </c>
      <c r="I24" s="376">
        <v>668</v>
      </c>
      <c r="J24" s="376">
        <v>668</v>
      </c>
      <c r="K24" s="376">
        <v>668</v>
      </c>
      <c r="L24" s="376">
        <v>668</v>
      </c>
      <c r="M24" s="376">
        <v>668</v>
      </c>
      <c r="N24" s="113">
        <v>668</v>
      </c>
      <c r="O24" s="113">
        <v>668</v>
      </c>
      <c r="P24" s="113">
        <v>668</v>
      </c>
    </row>
    <row r="25" spans="1:16" s="156" customFormat="1" ht="12.75" customHeight="1">
      <c r="A25" s="84">
        <v>15</v>
      </c>
      <c r="B25" s="225" t="s">
        <v>687</v>
      </c>
      <c r="C25" s="478">
        <v>2316</v>
      </c>
      <c r="D25" s="478">
        <v>2316</v>
      </c>
      <c r="E25" s="478">
        <v>2331</v>
      </c>
      <c r="F25" s="478">
        <v>2331</v>
      </c>
      <c r="G25" s="478">
        <v>2331</v>
      </c>
      <c r="H25" s="478">
        <v>2331</v>
      </c>
      <c r="I25" s="478">
        <v>2331</v>
      </c>
      <c r="J25" s="478">
        <v>2331</v>
      </c>
      <c r="K25" s="478">
        <v>2331</v>
      </c>
      <c r="L25" s="478">
        <v>2331</v>
      </c>
      <c r="M25" s="478">
        <v>2331</v>
      </c>
      <c r="N25" s="113">
        <v>2331</v>
      </c>
      <c r="O25" s="113">
        <v>2331</v>
      </c>
      <c r="P25" s="113">
        <v>2331</v>
      </c>
    </row>
    <row r="26" spans="1:16">
      <c r="A26" s="84">
        <v>16</v>
      </c>
      <c r="B26" s="227" t="s">
        <v>688</v>
      </c>
      <c r="C26" s="405">
        <v>1863</v>
      </c>
      <c r="D26" s="405">
        <v>1884</v>
      </c>
      <c r="E26" s="405">
        <v>1895</v>
      </c>
      <c r="F26" s="405">
        <v>1895</v>
      </c>
      <c r="G26" s="405">
        <v>1895</v>
      </c>
      <c r="H26" s="405">
        <v>1895</v>
      </c>
      <c r="I26" s="405">
        <v>1895</v>
      </c>
      <c r="J26" s="405">
        <v>1895</v>
      </c>
      <c r="K26" s="405">
        <v>1895</v>
      </c>
      <c r="L26" s="405">
        <v>1895</v>
      </c>
      <c r="M26" s="405">
        <v>1895</v>
      </c>
      <c r="N26" s="113">
        <v>1895</v>
      </c>
      <c r="O26" s="113">
        <v>1895</v>
      </c>
      <c r="P26" s="113">
        <v>1895</v>
      </c>
    </row>
    <row r="27" spans="1:16">
      <c r="A27" s="84">
        <v>17</v>
      </c>
      <c r="B27" s="227" t="s">
        <v>689</v>
      </c>
      <c r="C27" s="405">
        <v>1932</v>
      </c>
      <c r="D27" s="405">
        <v>1914</v>
      </c>
      <c r="E27" s="405">
        <v>1849</v>
      </c>
      <c r="F27" s="405">
        <v>1845</v>
      </c>
      <c r="G27" s="405">
        <v>1845</v>
      </c>
      <c r="H27" s="405">
        <v>1845</v>
      </c>
      <c r="I27" s="405">
        <v>1845</v>
      </c>
      <c r="J27" s="405">
        <v>1845</v>
      </c>
      <c r="K27" s="405">
        <v>1845</v>
      </c>
      <c r="L27" s="405">
        <v>1845</v>
      </c>
      <c r="M27" s="405">
        <v>1845</v>
      </c>
      <c r="N27" s="113">
        <v>1845</v>
      </c>
      <c r="O27" s="113">
        <v>1845</v>
      </c>
      <c r="P27" s="113">
        <v>1845</v>
      </c>
    </row>
    <row r="28" spans="1:16">
      <c r="A28" s="84">
        <v>18</v>
      </c>
      <c r="B28" s="227" t="s">
        <v>690</v>
      </c>
      <c r="C28" s="405">
        <v>2734</v>
      </c>
      <c r="D28" s="405">
        <v>2734</v>
      </c>
      <c r="E28" s="405">
        <v>2733</v>
      </c>
      <c r="F28" s="405">
        <v>2733</v>
      </c>
      <c r="G28" s="405">
        <v>2733</v>
      </c>
      <c r="H28" s="405">
        <v>2733</v>
      </c>
      <c r="I28" s="405">
        <v>2733</v>
      </c>
      <c r="J28" s="405">
        <v>2733</v>
      </c>
      <c r="K28" s="405">
        <v>2733</v>
      </c>
      <c r="L28" s="405">
        <v>2733</v>
      </c>
      <c r="M28" s="405">
        <v>2733</v>
      </c>
      <c r="N28" s="113">
        <v>2733</v>
      </c>
      <c r="O28" s="113">
        <v>2733</v>
      </c>
      <c r="P28" s="113">
        <v>2733</v>
      </c>
    </row>
    <row r="29" spans="1:16" s="111" customFormat="1" ht="12.75" customHeight="1">
      <c r="A29" s="84">
        <v>19</v>
      </c>
      <c r="B29" s="227" t="s">
        <v>691</v>
      </c>
      <c r="C29" s="405">
        <v>1413</v>
      </c>
      <c r="D29" s="405">
        <v>1407</v>
      </c>
      <c r="E29" s="405">
        <v>1402</v>
      </c>
      <c r="F29" s="405">
        <v>1402</v>
      </c>
      <c r="G29" s="405">
        <v>1402</v>
      </c>
      <c r="H29" s="405">
        <v>1402</v>
      </c>
      <c r="I29" s="405">
        <v>1402</v>
      </c>
      <c r="J29" s="405">
        <v>1402</v>
      </c>
      <c r="K29" s="405">
        <v>1402</v>
      </c>
      <c r="L29" s="405">
        <v>1402</v>
      </c>
      <c r="M29" s="405">
        <v>1402</v>
      </c>
      <c r="N29" s="113">
        <v>1402</v>
      </c>
      <c r="O29" s="113">
        <v>1402</v>
      </c>
      <c r="P29" s="113">
        <v>1402</v>
      </c>
    </row>
    <row r="30" spans="1:16" s="111" customFormat="1" ht="12.75" customHeight="1">
      <c r="A30" s="84">
        <v>20</v>
      </c>
      <c r="B30" s="227" t="s">
        <v>692</v>
      </c>
      <c r="C30" s="403">
        <v>2551</v>
      </c>
      <c r="D30" s="403">
        <v>2551</v>
      </c>
      <c r="E30" s="403">
        <v>1963</v>
      </c>
      <c r="F30" s="403">
        <v>1960</v>
      </c>
      <c r="G30" s="403">
        <v>1957</v>
      </c>
      <c r="H30" s="403">
        <v>1957</v>
      </c>
      <c r="I30" s="403">
        <v>1957</v>
      </c>
      <c r="J30" s="405">
        <v>1957</v>
      </c>
      <c r="K30" s="405">
        <v>1957</v>
      </c>
      <c r="L30" s="405">
        <v>1957</v>
      </c>
      <c r="M30" s="405">
        <v>1957</v>
      </c>
      <c r="N30" s="113">
        <v>1957</v>
      </c>
      <c r="O30" s="113">
        <v>1957</v>
      </c>
      <c r="P30" s="113">
        <v>1957</v>
      </c>
    </row>
    <row r="31" spans="1:16" s="111" customFormat="1" ht="13.15" customHeight="1">
      <c r="A31" s="84">
        <v>21</v>
      </c>
      <c r="B31" s="227" t="s">
        <v>693</v>
      </c>
      <c r="C31" s="403">
        <v>1336</v>
      </c>
      <c r="D31" s="403">
        <v>1336</v>
      </c>
      <c r="E31" s="403">
        <v>1196</v>
      </c>
      <c r="F31" s="403">
        <v>1192</v>
      </c>
      <c r="G31" s="403">
        <v>1191</v>
      </c>
      <c r="H31" s="403">
        <v>1191</v>
      </c>
      <c r="I31" s="403">
        <v>1191</v>
      </c>
      <c r="J31" s="405">
        <v>1191</v>
      </c>
      <c r="K31" s="405">
        <v>1191</v>
      </c>
      <c r="L31" s="405">
        <v>1191</v>
      </c>
      <c r="M31" s="405">
        <v>1191</v>
      </c>
      <c r="N31" s="113">
        <v>1191</v>
      </c>
      <c r="O31" s="113">
        <v>1191</v>
      </c>
      <c r="P31" s="113">
        <v>1191</v>
      </c>
    </row>
    <row r="32" spans="1:16" ht="12.75" customHeight="1">
      <c r="A32" s="84">
        <v>22</v>
      </c>
      <c r="B32" s="227" t="s">
        <v>694</v>
      </c>
      <c r="C32" s="405">
        <v>4270</v>
      </c>
      <c r="D32" s="405">
        <v>4270</v>
      </c>
      <c r="E32" s="405">
        <v>4320</v>
      </c>
      <c r="F32" s="405">
        <v>4320</v>
      </c>
      <c r="G32" s="405">
        <v>4320</v>
      </c>
      <c r="H32" s="405">
        <v>4320</v>
      </c>
      <c r="I32" s="405">
        <v>4320</v>
      </c>
      <c r="J32" s="405">
        <v>4320</v>
      </c>
      <c r="K32" s="405">
        <v>4320</v>
      </c>
      <c r="L32" s="405">
        <v>4320</v>
      </c>
      <c r="M32" s="405">
        <v>4320</v>
      </c>
      <c r="N32" s="113">
        <v>4320</v>
      </c>
      <c r="O32" s="113">
        <v>4320</v>
      </c>
      <c r="P32" s="113">
        <v>4320</v>
      </c>
    </row>
    <row r="33" spans="1:16">
      <c r="A33" s="84">
        <v>23</v>
      </c>
      <c r="B33" s="227" t="s">
        <v>695</v>
      </c>
      <c r="C33" s="405">
        <v>1928</v>
      </c>
      <c r="D33" s="405">
        <v>1928</v>
      </c>
      <c r="E33" s="405">
        <v>1928</v>
      </c>
      <c r="F33" s="405">
        <v>1928</v>
      </c>
      <c r="G33" s="405">
        <v>1928</v>
      </c>
      <c r="H33" s="405">
        <v>1928</v>
      </c>
      <c r="I33" s="405">
        <v>1928</v>
      </c>
      <c r="J33" s="405">
        <v>1928</v>
      </c>
      <c r="K33" s="405">
        <v>1928</v>
      </c>
      <c r="L33" s="405">
        <v>1928</v>
      </c>
      <c r="M33" s="405">
        <v>1928</v>
      </c>
      <c r="N33" s="113">
        <v>1928</v>
      </c>
      <c r="O33" s="113">
        <v>1928</v>
      </c>
      <c r="P33" s="113">
        <v>1928</v>
      </c>
    </row>
    <row r="34" spans="1:16">
      <c r="A34" s="84">
        <v>24</v>
      </c>
      <c r="B34" s="227" t="s">
        <v>696</v>
      </c>
      <c r="C34" s="405">
        <v>1152</v>
      </c>
      <c r="D34" s="405">
        <v>1145</v>
      </c>
      <c r="E34" s="405">
        <v>1152</v>
      </c>
      <c r="F34" s="405">
        <v>1152</v>
      </c>
      <c r="G34" s="405">
        <v>1152</v>
      </c>
      <c r="H34" s="405">
        <v>1152</v>
      </c>
      <c r="I34" s="405">
        <v>1152</v>
      </c>
      <c r="J34" s="405">
        <v>1152</v>
      </c>
      <c r="K34" s="405">
        <v>1152</v>
      </c>
      <c r="L34" s="405">
        <v>1152</v>
      </c>
      <c r="M34" s="405">
        <v>1152</v>
      </c>
      <c r="N34" s="113">
        <v>1152</v>
      </c>
      <c r="O34" s="113">
        <v>1152</v>
      </c>
      <c r="P34" s="113">
        <v>1152</v>
      </c>
    </row>
    <row r="35" spans="1:16">
      <c r="A35" s="84">
        <v>25</v>
      </c>
      <c r="B35" s="227" t="s">
        <v>697</v>
      </c>
      <c r="C35" s="405">
        <v>1006</v>
      </c>
      <c r="D35" s="405">
        <v>998</v>
      </c>
      <c r="E35" s="405">
        <v>888</v>
      </c>
      <c r="F35" s="405">
        <v>888</v>
      </c>
      <c r="G35" s="405">
        <v>888</v>
      </c>
      <c r="H35" s="405">
        <v>888</v>
      </c>
      <c r="I35" s="405">
        <v>888</v>
      </c>
      <c r="J35" s="405">
        <v>888</v>
      </c>
      <c r="K35" s="405">
        <v>888</v>
      </c>
      <c r="L35" s="405">
        <v>888</v>
      </c>
      <c r="M35" s="405">
        <v>888</v>
      </c>
      <c r="N35" s="113">
        <v>888</v>
      </c>
      <c r="O35" s="113">
        <v>888</v>
      </c>
      <c r="P35" s="113">
        <v>888</v>
      </c>
    </row>
    <row r="36" spans="1:16">
      <c r="A36" s="84">
        <v>26</v>
      </c>
      <c r="B36" s="227" t="s">
        <v>698</v>
      </c>
      <c r="C36" s="405">
        <v>2100</v>
      </c>
      <c r="D36" s="405">
        <v>2100</v>
      </c>
      <c r="E36" s="405">
        <v>2047</v>
      </c>
      <c r="F36" s="405">
        <v>2047</v>
      </c>
      <c r="G36" s="405">
        <v>2047</v>
      </c>
      <c r="H36" s="405">
        <v>2047</v>
      </c>
      <c r="I36" s="405">
        <v>2047</v>
      </c>
      <c r="J36" s="405">
        <v>2047</v>
      </c>
      <c r="K36" s="405">
        <v>2047</v>
      </c>
      <c r="L36" s="405">
        <v>2047</v>
      </c>
      <c r="M36" s="405">
        <v>2047</v>
      </c>
      <c r="N36" s="113">
        <v>2047</v>
      </c>
      <c r="O36" s="113">
        <v>2047</v>
      </c>
      <c r="P36" s="113">
        <v>2047</v>
      </c>
    </row>
    <row r="37" spans="1:16">
      <c r="A37" s="84">
        <v>27</v>
      </c>
      <c r="B37" s="227" t="s">
        <v>699</v>
      </c>
      <c r="C37" s="405">
        <v>1896</v>
      </c>
      <c r="D37" s="405">
        <v>1896</v>
      </c>
      <c r="E37" s="405">
        <v>1871</v>
      </c>
      <c r="F37" s="405">
        <v>1871</v>
      </c>
      <c r="G37" s="405">
        <v>1871</v>
      </c>
      <c r="H37" s="405">
        <v>1871</v>
      </c>
      <c r="I37" s="405">
        <v>1871</v>
      </c>
      <c r="J37" s="405">
        <v>1871</v>
      </c>
      <c r="K37" s="405">
        <v>1871</v>
      </c>
      <c r="L37" s="405">
        <v>1871</v>
      </c>
      <c r="M37" s="405">
        <v>1871</v>
      </c>
      <c r="N37" s="113">
        <v>1871</v>
      </c>
      <c r="O37" s="113">
        <v>1871</v>
      </c>
      <c r="P37" s="113">
        <v>1871</v>
      </c>
    </row>
    <row r="38" spans="1:16">
      <c r="A38" s="84">
        <v>28</v>
      </c>
      <c r="B38" s="227" t="s">
        <v>700</v>
      </c>
      <c r="C38" s="405">
        <v>1356</v>
      </c>
      <c r="D38" s="405">
        <v>1356</v>
      </c>
      <c r="E38" s="405">
        <v>1363</v>
      </c>
      <c r="F38" s="405">
        <v>1362</v>
      </c>
      <c r="G38" s="405">
        <v>1362</v>
      </c>
      <c r="H38" s="405">
        <v>1362</v>
      </c>
      <c r="I38" s="405">
        <v>1362</v>
      </c>
      <c r="J38" s="405">
        <v>1362</v>
      </c>
      <c r="K38" s="405">
        <v>1362</v>
      </c>
      <c r="L38" s="405">
        <v>1362</v>
      </c>
      <c r="M38" s="405">
        <v>1362</v>
      </c>
      <c r="N38" s="113">
        <v>1362</v>
      </c>
      <c r="O38" s="113">
        <v>1362</v>
      </c>
      <c r="P38" s="113">
        <v>1362</v>
      </c>
    </row>
    <row r="39" spans="1:16">
      <c r="A39" s="84">
        <v>29</v>
      </c>
      <c r="B39" s="227" t="s">
        <v>701</v>
      </c>
      <c r="C39" s="405">
        <v>866</v>
      </c>
      <c r="D39" s="405">
        <v>866</v>
      </c>
      <c r="E39" s="405">
        <v>846</v>
      </c>
      <c r="F39" s="405">
        <v>846</v>
      </c>
      <c r="G39" s="405">
        <v>846</v>
      </c>
      <c r="H39" s="405">
        <v>846</v>
      </c>
      <c r="I39" s="405">
        <v>846</v>
      </c>
      <c r="J39" s="405">
        <v>846</v>
      </c>
      <c r="K39" s="405">
        <v>846</v>
      </c>
      <c r="L39" s="405">
        <v>846</v>
      </c>
      <c r="M39" s="405">
        <v>846</v>
      </c>
      <c r="N39" s="113">
        <v>846</v>
      </c>
      <c r="O39" s="113">
        <v>846</v>
      </c>
      <c r="P39" s="113">
        <v>846</v>
      </c>
    </row>
    <row r="40" spans="1:16">
      <c r="A40" s="84">
        <v>30</v>
      </c>
      <c r="B40" s="227" t="s">
        <v>702</v>
      </c>
      <c r="C40" s="405">
        <v>2507</v>
      </c>
      <c r="D40" s="405">
        <v>2487</v>
      </c>
      <c r="E40" s="405">
        <v>2503</v>
      </c>
      <c r="F40" s="405">
        <v>2503</v>
      </c>
      <c r="G40" s="405">
        <v>2503</v>
      </c>
      <c r="H40" s="405">
        <v>2503</v>
      </c>
      <c r="I40" s="405">
        <v>2503</v>
      </c>
      <c r="J40" s="405">
        <v>2503</v>
      </c>
      <c r="K40" s="405">
        <v>2503</v>
      </c>
      <c r="L40" s="405">
        <v>2503</v>
      </c>
      <c r="M40" s="405">
        <v>2503</v>
      </c>
      <c r="N40" s="113">
        <v>2503</v>
      </c>
      <c r="O40" s="113">
        <v>2503</v>
      </c>
      <c r="P40" s="113">
        <v>2503</v>
      </c>
    </row>
    <row r="41" spans="1:16">
      <c r="A41" s="417"/>
      <c r="B41" s="394" t="s">
        <v>703</v>
      </c>
      <c r="C41" s="444">
        <f t="shared" ref="C41:P41" si="0">SUM(C11:C40)</f>
        <v>55525</v>
      </c>
      <c r="D41" s="444">
        <f t="shared" si="0"/>
        <v>55411</v>
      </c>
      <c r="E41" s="444">
        <f t="shared" si="0"/>
        <v>53546</v>
      </c>
      <c r="F41" s="444">
        <f t="shared" si="0"/>
        <v>53411</v>
      </c>
      <c r="G41" s="444">
        <f t="shared" si="0"/>
        <v>53313</v>
      </c>
      <c r="H41" s="444">
        <f t="shared" si="0"/>
        <v>53253</v>
      </c>
      <c r="I41" s="444">
        <f t="shared" si="0"/>
        <v>53223</v>
      </c>
      <c r="J41" s="444">
        <f t="shared" si="0"/>
        <v>53187</v>
      </c>
      <c r="K41" s="444">
        <f t="shared" si="0"/>
        <v>53141</v>
      </c>
      <c r="L41" s="444">
        <f t="shared" si="0"/>
        <v>53032</v>
      </c>
      <c r="M41" s="444">
        <f t="shared" si="0"/>
        <v>52849</v>
      </c>
      <c r="N41" s="444">
        <f t="shared" si="0"/>
        <v>52611</v>
      </c>
      <c r="O41" s="444">
        <f t="shared" si="0"/>
        <v>52288</v>
      </c>
      <c r="P41" s="444">
        <f t="shared" si="0"/>
        <v>52035</v>
      </c>
    </row>
    <row r="42" spans="1:16">
      <c r="D42" s="1407">
        <f>D41/C41</f>
        <v>0.99794687077892841</v>
      </c>
    </row>
    <row r="43" spans="1:16">
      <c r="L43" s="1407">
        <f>52991/C41</f>
        <v>0.95436289959477716</v>
      </c>
    </row>
    <row r="44" spans="1:16">
      <c r="H44" s="1116" t="s">
        <v>12</v>
      </c>
      <c r="I44" s="1116"/>
      <c r="J44" s="1116"/>
      <c r="K44" s="1116"/>
      <c r="L44" s="1116"/>
      <c r="M44" s="1116"/>
    </row>
    <row r="45" spans="1:16">
      <c r="H45" s="1116" t="s">
        <v>13</v>
      </c>
      <c r="I45" s="1116"/>
      <c r="J45" s="1116"/>
      <c r="K45" s="1116"/>
      <c r="L45" s="1116"/>
      <c r="M45" s="1116"/>
    </row>
    <row r="46" spans="1:16">
      <c r="H46" s="1116" t="s">
        <v>85</v>
      </c>
      <c r="I46" s="1116"/>
      <c r="J46" s="1116"/>
      <c r="K46" s="1116"/>
      <c r="L46" s="1116"/>
      <c r="M46" s="1116"/>
    </row>
    <row r="47" spans="1:16">
      <c r="A47" s="148" t="s">
        <v>11</v>
      </c>
      <c r="H47" s="1117" t="s">
        <v>82</v>
      </c>
      <c r="I47" s="1117"/>
      <c r="J47" s="1117"/>
      <c r="K47" s="1117"/>
    </row>
  </sheetData>
  <mergeCells count="14">
    <mergeCell ref="H44:M44"/>
    <mergeCell ref="H45:M45"/>
    <mergeCell ref="H46:M46"/>
    <mergeCell ref="H47:K47"/>
    <mergeCell ref="H1:I1"/>
    <mergeCell ref="A3:M3"/>
    <mergeCell ref="A4:M4"/>
    <mergeCell ref="A8:A9"/>
    <mergeCell ref="B8:B9"/>
    <mergeCell ref="D2:G2"/>
    <mergeCell ref="C8:C9"/>
    <mergeCell ref="D8:D9"/>
    <mergeCell ref="E8:P8"/>
    <mergeCell ref="O1:P1"/>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51.xml><?xml version="1.0" encoding="utf-8"?>
<worksheet xmlns="http://schemas.openxmlformats.org/spreadsheetml/2006/main" xmlns:r="http://schemas.openxmlformats.org/officeDocument/2006/relationships">
  <sheetPr>
    <tabColor rgb="FF00B050"/>
    <pageSetUpPr fitToPage="1"/>
  </sheetPr>
  <dimension ref="A1:M48"/>
  <sheetViews>
    <sheetView tabSelected="1" topLeftCell="A19" zoomScaleSheetLayoutView="90" workbookViewId="0">
      <selection activeCell="M44" sqref="M44"/>
    </sheetView>
  </sheetViews>
  <sheetFormatPr defaultColWidth="9.140625" defaultRowHeight="12.75"/>
  <cols>
    <col min="1" max="1" width="5.85546875" style="148" customWidth="1"/>
    <col min="2" max="2" width="21.140625" style="148" customWidth="1"/>
    <col min="3" max="3" width="16" style="148" customWidth="1"/>
    <col min="4" max="4" width="23.28515625" style="148" customWidth="1"/>
    <col min="5" max="6" width="10.28515625" style="148" customWidth="1"/>
    <col min="7" max="8" width="10.42578125" style="148" customWidth="1"/>
    <col min="9" max="9" width="10.7109375" style="148" customWidth="1"/>
    <col min="10" max="10" width="11.140625" style="148" customWidth="1"/>
    <col min="11" max="11" width="12.42578125" style="148" customWidth="1"/>
    <col min="12" max="12" width="12.28515625" style="148" customWidth="1"/>
    <col min="13" max="13" width="14" style="148" customWidth="1"/>
    <col min="14" max="16384" width="9.140625" style="148"/>
  </cols>
  <sheetData>
    <row r="1" spans="1:13">
      <c r="H1" s="1117"/>
      <c r="I1" s="1117"/>
      <c r="L1" s="1268" t="s">
        <v>576</v>
      </c>
      <c r="M1" s="1268"/>
    </row>
    <row r="2" spans="1:13">
      <c r="A2" s="1117" t="s">
        <v>504</v>
      </c>
      <c r="B2" s="1117"/>
      <c r="C2" s="1117"/>
      <c r="D2" s="1117"/>
      <c r="E2" s="1117"/>
      <c r="F2" s="1117"/>
      <c r="G2" s="1117"/>
      <c r="H2" s="1117"/>
      <c r="I2" s="1117"/>
      <c r="J2" s="1117"/>
      <c r="K2" s="1117"/>
      <c r="L2" s="1117"/>
      <c r="M2" s="1117"/>
    </row>
    <row r="3" spans="1:13" s="152" customFormat="1" ht="16.5">
      <c r="A3" s="1264" t="s">
        <v>956</v>
      </c>
      <c r="B3" s="1264"/>
      <c r="C3" s="1264"/>
      <c r="D3" s="1264"/>
      <c r="E3" s="1264"/>
      <c r="F3" s="1264"/>
      <c r="G3" s="1264"/>
      <c r="H3" s="1264"/>
      <c r="I3" s="1264"/>
      <c r="J3" s="1264"/>
      <c r="K3" s="1264"/>
      <c r="L3" s="1264"/>
      <c r="M3" s="1264"/>
    </row>
    <row r="4" spans="1:13" s="152" customFormat="1" ht="20.25" customHeight="1">
      <c r="A4" s="1265" t="s">
        <v>958</v>
      </c>
      <c r="B4" s="1265"/>
      <c r="C4" s="1265"/>
      <c r="D4" s="1265"/>
      <c r="E4" s="1265"/>
      <c r="F4" s="1265"/>
      <c r="G4" s="1265"/>
      <c r="H4" s="1265"/>
      <c r="I4" s="1265"/>
      <c r="J4" s="1265"/>
      <c r="K4" s="1265"/>
      <c r="L4" s="1265"/>
      <c r="M4" s="1265"/>
    </row>
    <row r="6" spans="1:13">
      <c r="A6" s="560" t="s">
        <v>672</v>
      </c>
      <c r="B6" s="154"/>
      <c r="C6" s="155"/>
      <c r="D6" s="155"/>
      <c r="E6" s="155"/>
      <c r="F6" s="155"/>
      <c r="G6" s="155"/>
      <c r="H6" s="155"/>
      <c r="I6" s="155"/>
      <c r="J6" s="155"/>
    </row>
    <row r="8" spans="1:13" s="156" customFormat="1" ht="15" customHeight="1">
      <c r="A8" s="148"/>
      <c r="B8" s="148"/>
      <c r="C8" s="148"/>
      <c r="D8" s="148"/>
      <c r="E8" s="148"/>
      <c r="F8" s="148"/>
      <c r="G8" s="148"/>
      <c r="H8" s="148"/>
      <c r="I8" s="148"/>
      <c r="J8" s="148"/>
      <c r="K8" s="1128" t="s">
        <v>913</v>
      </c>
      <c r="L8" s="1128"/>
      <c r="M8" s="1128"/>
    </row>
    <row r="9" spans="1:13" s="156" customFormat="1" ht="20.25" customHeight="1">
      <c r="A9" s="1209" t="s">
        <v>2</v>
      </c>
      <c r="B9" s="1209" t="s">
        <v>3</v>
      </c>
      <c r="C9" s="1217" t="s">
        <v>282</v>
      </c>
      <c r="D9" s="1269" t="s">
        <v>574</v>
      </c>
      <c r="E9" s="1269" t="s">
        <v>575</v>
      </c>
      <c r="F9" s="1269"/>
      <c r="G9" s="1269"/>
      <c r="H9" s="1269"/>
      <c r="I9" s="1269"/>
      <c r="J9" s="1269"/>
      <c r="K9" s="1269"/>
      <c r="L9" s="1269"/>
      <c r="M9" s="1269"/>
    </row>
    <row r="10" spans="1:13" s="156" customFormat="1" ht="24.75" customHeight="1">
      <c r="A10" s="1266"/>
      <c r="B10" s="1266"/>
      <c r="C10" s="1218"/>
      <c r="D10" s="1269"/>
      <c r="E10" s="608" t="s">
        <v>285</v>
      </c>
      <c r="F10" s="608" t="s">
        <v>286</v>
      </c>
      <c r="G10" s="608" t="s">
        <v>287</v>
      </c>
      <c r="H10" s="558" t="s">
        <v>288</v>
      </c>
      <c r="I10" s="558" t="s">
        <v>289</v>
      </c>
      <c r="J10" s="558" t="s">
        <v>290</v>
      </c>
      <c r="K10" s="558" t="s">
        <v>291</v>
      </c>
      <c r="L10" s="558" t="s">
        <v>292</v>
      </c>
      <c r="M10" s="558" t="s">
        <v>293</v>
      </c>
    </row>
    <row r="11" spans="1:13" s="156" customFormat="1" ht="12.75" customHeight="1">
      <c r="A11" s="559">
        <v>1</v>
      </c>
      <c r="B11" s="559">
        <v>2</v>
      </c>
      <c r="C11" s="559">
        <v>3</v>
      </c>
      <c r="D11" s="559">
        <v>4</v>
      </c>
      <c r="E11" s="559">
        <v>5</v>
      </c>
      <c r="F11" s="559">
        <v>6</v>
      </c>
      <c r="G11" s="559">
        <v>7</v>
      </c>
      <c r="H11" s="559">
        <v>8</v>
      </c>
      <c r="I11" s="559">
        <v>9</v>
      </c>
      <c r="J11" s="559">
        <v>10</v>
      </c>
      <c r="K11" s="559">
        <v>11</v>
      </c>
      <c r="L11" s="559">
        <v>12</v>
      </c>
      <c r="M11" s="559">
        <v>13</v>
      </c>
    </row>
    <row r="12" spans="1:13" s="156" customFormat="1" ht="12.75" customHeight="1">
      <c r="A12" s="84">
        <v>1</v>
      </c>
      <c r="B12" s="225" t="s">
        <v>673</v>
      </c>
      <c r="C12" s="501">
        <v>1586</v>
      </c>
      <c r="D12" s="501">
        <v>1586</v>
      </c>
      <c r="E12" s="376">
        <v>1475</v>
      </c>
      <c r="F12" s="376">
        <v>12</v>
      </c>
      <c r="G12" s="376">
        <v>1419</v>
      </c>
      <c r="H12" s="376">
        <v>1456</v>
      </c>
      <c r="I12" s="376">
        <v>1439</v>
      </c>
      <c r="J12" s="376">
        <v>1452</v>
      </c>
      <c r="K12" s="376">
        <v>1443</v>
      </c>
      <c r="L12" s="376">
        <v>1447</v>
      </c>
      <c r="M12" s="376">
        <v>1454</v>
      </c>
    </row>
    <row r="13" spans="1:13" s="156" customFormat="1" ht="12.75" customHeight="1">
      <c r="A13" s="84">
        <v>2</v>
      </c>
      <c r="B13" s="225" t="s">
        <v>674</v>
      </c>
      <c r="C13" s="501">
        <v>2764</v>
      </c>
      <c r="D13" s="501">
        <v>2764</v>
      </c>
      <c r="E13" s="376">
        <v>2587</v>
      </c>
      <c r="F13" s="376">
        <v>22</v>
      </c>
      <c r="G13" s="376">
        <v>2522</v>
      </c>
      <c r="H13" s="376">
        <v>2573</v>
      </c>
      <c r="I13" s="376">
        <v>2539</v>
      </c>
      <c r="J13" s="376">
        <v>2525</v>
      </c>
      <c r="K13" s="376">
        <v>2523</v>
      </c>
      <c r="L13" s="376">
        <v>2496</v>
      </c>
      <c r="M13" s="376">
        <v>2491</v>
      </c>
    </row>
    <row r="14" spans="1:13" s="156" customFormat="1" ht="12.75" customHeight="1">
      <c r="A14" s="84">
        <v>3</v>
      </c>
      <c r="B14" s="225" t="s">
        <v>675</v>
      </c>
      <c r="C14" s="501">
        <v>1694</v>
      </c>
      <c r="D14" s="501">
        <v>1694</v>
      </c>
      <c r="E14" s="376">
        <v>1683</v>
      </c>
      <c r="F14" s="376">
        <v>12</v>
      </c>
      <c r="G14" s="376">
        <v>1643</v>
      </c>
      <c r="H14" s="376">
        <v>1654</v>
      </c>
      <c r="I14" s="376">
        <v>1649</v>
      </c>
      <c r="J14" s="376">
        <v>1644</v>
      </c>
      <c r="K14" s="376">
        <v>1646</v>
      </c>
      <c r="L14" s="376">
        <v>1627</v>
      </c>
      <c r="M14" s="376">
        <v>1632</v>
      </c>
    </row>
    <row r="15" spans="1:13" s="156" customFormat="1" ht="12.75" customHeight="1">
      <c r="A15" s="84">
        <v>4</v>
      </c>
      <c r="B15" s="225" t="s">
        <v>676</v>
      </c>
      <c r="C15" s="501">
        <v>1837</v>
      </c>
      <c r="D15" s="501">
        <v>1829</v>
      </c>
      <c r="E15" s="376">
        <v>1835</v>
      </c>
      <c r="F15" s="376">
        <v>15</v>
      </c>
      <c r="G15" s="376">
        <v>1823</v>
      </c>
      <c r="H15" s="376">
        <v>1819</v>
      </c>
      <c r="I15" s="376">
        <v>1813</v>
      </c>
      <c r="J15" s="376">
        <v>1810</v>
      </c>
      <c r="K15" s="376">
        <v>1809</v>
      </c>
      <c r="L15" s="376">
        <v>1809</v>
      </c>
      <c r="M15" s="376">
        <v>1807</v>
      </c>
    </row>
    <row r="16" spans="1:13" s="156" customFormat="1" ht="12.75" customHeight="1">
      <c r="A16" s="84">
        <v>5</v>
      </c>
      <c r="B16" s="225" t="s">
        <v>677</v>
      </c>
      <c r="C16" s="544">
        <v>2203</v>
      </c>
      <c r="D16" s="544">
        <v>2203</v>
      </c>
      <c r="E16" s="376">
        <v>2025</v>
      </c>
      <c r="F16" s="376">
        <v>13</v>
      </c>
      <c r="G16" s="376">
        <v>1988</v>
      </c>
      <c r="H16" s="376">
        <v>2054</v>
      </c>
      <c r="I16" s="376">
        <v>2062</v>
      </c>
      <c r="J16" s="376">
        <v>2053</v>
      </c>
      <c r="K16" s="376">
        <v>2047</v>
      </c>
      <c r="L16" s="376">
        <v>2006</v>
      </c>
      <c r="M16" s="376">
        <v>2008</v>
      </c>
    </row>
    <row r="17" spans="1:13" s="156" customFormat="1" ht="12.75" customHeight="1">
      <c r="A17" s="84">
        <v>6</v>
      </c>
      <c r="B17" s="225" t="s">
        <v>678</v>
      </c>
      <c r="C17" s="544">
        <v>800</v>
      </c>
      <c r="D17" s="544">
        <v>800</v>
      </c>
      <c r="E17" s="376">
        <v>763</v>
      </c>
      <c r="F17" s="376">
        <v>7</v>
      </c>
      <c r="G17" s="376">
        <v>734</v>
      </c>
      <c r="H17" s="376">
        <v>736</v>
      </c>
      <c r="I17" s="376">
        <v>738</v>
      </c>
      <c r="J17" s="376">
        <v>757</v>
      </c>
      <c r="K17" s="376">
        <v>741</v>
      </c>
      <c r="L17" s="376">
        <v>721</v>
      </c>
      <c r="M17" s="376">
        <v>717</v>
      </c>
    </row>
    <row r="18" spans="1:13" s="156" customFormat="1" ht="12.75" customHeight="1">
      <c r="A18" s="84">
        <v>7</v>
      </c>
      <c r="B18" s="225" t="s">
        <v>679</v>
      </c>
      <c r="C18" s="501">
        <v>2262</v>
      </c>
      <c r="D18" s="501">
        <v>2262</v>
      </c>
      <c r="E18" s="376">
        <v>2073</v>
      </c>
      <c r="F18" s="376">
        <v>11</v>
      </c>
      <c r="G18" s="376">
        <v>2065</v>
      </c>
      <c r="H18" s="376">
        <v>2071</v>
      </c>
      <c r="I18" s="376">
        <v>2046</v>
      </c>
      <c r="J18" s="376">
        <v>2043</v>
      </c>
      <c r="K18" s="376">
        <v>2035</v>
      </c>
      <c r="L18" s="376">
        <v>1993</v>
      </c>
      <c r="M18" s="376">
        <v>2000</v>
      </c>
    </row>
    <row r="19" spans="1:13" s="156" customFormat="1" ht="12.75" customHeight="1">
      <c r="A19" s="84">
        <v>8</v>
      </c>
      <c r="B19" s="225" t="s">
        <v>680</v>
      </c>
      <c r="C19" s="501">
        <v>583</v>
      </c>
      <c r="D19" s="501">
        <v>569</v>
      </c>
      <c r="E19" s="376">
        <v>541</v>
      </c>
      <c r="F19" s="376">
        <v>3</v>
      </c>
      <c r="G19" s="376">
        <v>525</v>
      </c>
      <c r="H19" s="376">
        <v>537</v>
      </c>
      <c r="I19" s="376">
        <v>519</v>
      </c>
      <c r="J19" s="376">
        <v>523</v>
      </c>
      <c r="K19" s="376">
        <v>513</v>
      </c>
      <c r="L19" s="376">
        <v>515</v>
      </c>
      <c r="M19" s="376">
        <v>529</v>
      </c>
    </row>
    <row r="20" spans="1:13" s="156" customFormat="1" ht="12.75" customHeight="1">
      <c r="A20" s="84">
        <v>9</v>
      </c>
      <c r="B20" s="225" t="s">
        <v>681</v>
      </c>
      <c r="C20" s="501">
        <v>1512</v>
      </c>
      <c r="D20" s="501">
        <v>1504</v>
      </c>
      <c r="E20" s="376">
        <v>1455</v>
      </c>
      <c r="F20" s="376">
        <v>14</v>
      </c>
      <c r="G20" s="376">
        <v>1446</v>
      </c>
      <c r="H20" s="376">
        <v>1445</v>
      </c>
      <c r="I20" s="376">
        <v>1439</v>
      </c>
      <c r="J20" s="376">
        <v>1434</v>
      </c>
      <c r="K20" s="376">
        <v>1432</v>
      </c>
      <c r="L20" s="376">
        <v>1432</v>
      </c>
      <c r="M20" s="376">
        <v>1432</v>
      </c>
    </row>
    <row r="21" spans="1:13" s="156" customFormat="1" ht="12.75" customHeight="1">
      <c r="A21" s="84">
        <v>10</v>
      </c>
      <c r="B21" s="225" t="s">
        <v>682</v>
      </c>
      <c r="C21" s="501">
        <v>1209</v>
      </c>
      <c r="D21" s="501">
        <v>1209</v>
      </c>
      <c r="E21" s="376">
        <v>1073</v>
      </c>
      <c r="F21" s="376">
        <v>8</v>
      </c>
      <c r="G21" s="376">
        <v>1023</v>
      </c>
      <c r="H21" s="376">
        <v>1079</v>
      </c>
      <c r="I21" s="376">
        <v>1048</v>
      </c>
      <c r="J21" s="376">
        <v>1040</v>
      </c>
      <c r="K21" s="376">
        <v>1040</v>
      </c>
      <c r="L21" s="376">
        <v>1016</v>
      </c>
      <c r="M21" s="376">
        <v>1092</v>
      </c>
    </row>
    <row r="22" spans="1:13" s="156" customFormat="1" ht="12.75" customHeight="1">
      <c r="A22" s="84">
        <v>11</v>
      </c>
      <c r="B22" s="225" t="s">
        <v>683</v>
      </c>
      <c r="C22" s="501">
        <v>3447</v>
      </c>
      <c r="D22" s="501">
        <v>3405</v>
      </c>
      <c r="E22" s="376">
        <v>3290</v>
      </c>
      <c r="F22" s="376">
        <v>23</v>
      </c>
      <c r="G22" s="376">
        <v>3233</v>
      </c>
      <c r="H22" s="376">
        <v>3275</v>
      </c>
      <c r="I22" s="376">
        <v>3239</v>
      </c>
      <c r="J22" s="376">
        <v>3209</v>
      </c>
      <c r="K22" s="376">
        <v>3168</v>
      </c>
      <c r="L22" s="376">
        <v>3241</v>
      </c>
      <c r="M22" s="376">
        <v>3246</v>
      </c>
    </row>
    <row r="23" spans="1:13" s="156" customFormat="1" ht="12.75" customHeight="1">
      <c r="A23" s="84">
        <v>12</v>
      </c>
      <c r="B23" s="225" t="s">
        <v>684</v>
      </c>
      <c r="C23" s="501">
        <v>1389</v>
      </c>
      <c r="D23" s="501">
        <v>1389</v>
      </c>
      <c r="E23" s="376">
        <v>1321</v>
      </c>
      <c r="F23" s="376">
        <v>6</v>
      </c>
      <c r="G23" s="376">
        <v>1274</v>
      </c>
      <c r="H23" s="376">
        <v>1280</v>
      </c>
      <c r="I23" s="376">
        <v>1245</v>
      </c>
      <c r="J23" s="376">
        <v>1239</v>
      </c>
      <c r="K23" s="376">
        <v>1238</v>
      </c>
      <c r="L23" s="376">
        <v>1234</v>
      </c>
      <c r="M23" s="376">
        <v>1273</v>
      </c>
    </row>
    <row r="24" spans="1:13" s="156" customFormat="1" ht="12.75" customHeight="1">
      <c r="A24" s="84">
        <v>13</v>
      </c>
      <c r="B24" s="225" t="s">
        <v>685</v>
      </c>
      <c r="C24" s="501">
        <v>2345</v>
      </c>
      <c r="D24" s="501">
        <v>2345</v>
      </c>
      <c r="E24" s="376">
        <v>2209</v>
      </c>
      <c r="F24" s="376">
        <v>16</v>
      </c>
      <c r="G24" s="376">
        <v>2161</v>
      </c>
      <c r="H24" s="376">
        <v>2232</v>
      </c>
      <c r="I24" s="376">
        <v>2201</v>
      </c>
      <c r="J24" s="376">
        <v>2191</v>
      </c>
      <c r="K24" s="376">
        <v>2178</v>
      </c>
      <c r="L24" s="376">
        <v>2134</v>
      </c>
      <c r="M24" s="376">
        <v>2156</v>
      </c>
    </row>
    <row r="25" spans="1:13" s="156" customFormat="1" ht="12.75" customHeight="1">
      <c r="A25" s="84">
        <v>14</v>
      </c>
      <c r="B25" s="225" t="s">
        <v>686</v>
      </c>
      <c r="C25" s="501">
        <v>668</v>
      </c>
      <c r="D25" s="501">
        <v>664</v>
      </c>
      <c r="E25" s="376">
        <v>644</v>
      </c>
      <c r="F25" s="376">
        <v>5</v>
      </c>
      <c r="G25" s="376">
        <v>629</v>
      </c>
      <c r="H25" s="376">
        <v>649</v>
      </c>
      <c r="I25" s="376">
        <v>644</v>
      </c>
      <c r="J25" s="376">
        <v>640</v>
      </c>
      <c r="K25" s="376">
        <v>639</v>
      </c>
      <c r="L25" s="376">
        <v>629</v>
      </c>
      <c r="M25" s="376">
        <v>622</v>
      </c>
    </row>
    <row r="26" spans="1:13" s="156" customFormat="1" ht="12.75" customHeight="1">
      <c r="A26" s="84">
        <v>15</v>
      </c>
      <c r="B26" s="225" t="s">
        <v>687</v>
      </c>
      <c r="C26" s="544">
        <v>2316</v>
      </c>
      <c r="D26" s="544">
        <v>2316</v>
      </c>
      <c r="E26" s="376">
        <v>1999</v>
      </c>
      <c r="F26" s="376">
        <v>16</v>
      </c>
      <c r="G26" s="376">
        <v>1998</v>
      </c>
      <c r="H26" s="376">
        <v>2052</v>
      </c>
      <c r="I26" s="376">
        <v>1994</v>
      </c>
      <c r="J26" s="376">
        <v>2009</v>
      </c>
      <c r="K26" s="376">
        <v>2002</v>
      </c>
      <c r="L26" s="376">
        <v>1948</v>
      </c>
      <c r="M26" s="376">
        <v>2034</v>
      </c>
    </row>
    <row r="27" spans="1:13" ht="15">
      <c r="A27" s="84">
        <v>16</v>
      </c>
      <c r="B27" s="227" t="s">
        <v>688</v>
      </c>
      <c r="C27" s="445">
        <v>1863</v>
      </c>
      <c r="D27" s="445">
        <v>1884</v>
      </c>
      <c r="E27" s="405">
        <v>1388</v>
      </c>
      <c r="F27" s="376">
        <v>12</v>
      </c>
      <c r="G27" s="405">
        <v>1309</v>
      </c>
      <c r="H27" s="405">
        <v>1402</v>
      </c>
      <c r="I27" s="405">
        <v>1353</v>
      </c>
      <c r="J27" s="405">
        <v>1417</v>
      </c>
      <c r="K27" s="405">
        <v>1396</v>
      </c>
      <c r="L27" s="405">
        <v>1355</v>
      </c>
      <c r="M27" s="405">
        <v>1516</v>
      </c>
    </row>
    <row r="28" spans="1:13" ht="15">
      <c r="A28" s="84">
        <v>17</v>
      </c>
      <c r="B28" s="227" t="s">
        <v>689</v>
      </c>
      <c r="C28" s="445">
        <v>1932</v>
      </c>
      <c r="D28" s="445">
        <v>1914</v>
      </c>
      <c r="E28" s="405">
        <v>1810</v>
      </c>
      <c r="F28" s="376">
        <v>17</v>
      </c>
      <c r="G28" s="405">
        <v>1802</v>
      </c>
      <c r="H28" s="405">
        <v>1816</v>
      </c>
      <c r="I28" s="405">
        <v>1800</v>
      </c>
      <c r="J28" s="405">
        <v>1787</v>
      </c>
      <c r="K28" s="405">
        <v>1779</v>
      </c>
      <c r="L28" s="405">
        <v>1758</v>
      </c>
      <c r="M28" s="405">
        <v>1778</v>
      </c>
    </row>
    <row r="29" spans="1:13" ht="15">
      <c r="A29" s="84">
        <v>18</v>
      </c>
      <c r="B29" s="227" t="s">
        <v>690</v>
      </c>
      <c r="C29" s="445">
        <v>2734</v>
      </c>
      <c r="D29" s="445">
        <v>2734</v>
      </c>
      <c r="E29" s="405">
        <v>2553</v>
      </c>
      <c r="F29" s="376">
        <v>16</v>
      </c>
      <c r="G29" s="405">
        <v>2513</v>
      </c>
      <c r="H29" s="405">
        <v>2565</v>
      </c>
      <c r="I29" s="405">
        <v>2492</v>
      </c>
      <c r="J29" s="405">
        <v>2505</v>
      </c>
      <c r="K29" s="405">
        <v>2487</v>
      </c>
      <c r="L29" s="405">
        <v>2435</v>
      </c>
      <c r="M29" s="405">
        <v>2540</v>
      </c>
    </row>
    <row r="30" spans="1:13" s="111" customFormat="1" ht="12.75" customHeight="1">
      <c r="A30" s="84">
        <v>19</v>
      </c>
      <c r="B30" s="227" t="s">
        <v>691</v>
      </c>
      <c r="C30" s="445">
        <v>1413</v>
      </c>
      <c r="D30" s="445">
        <v>1407</v>
      </c>
      <c r="E30" s="405">
        <v>1413</v>
      </c>
      <c r="F30" s="376">
        <v>11</v>
      </c>
      <c r="G30" s="405">
        <v>1276</v>
      </c>
      <c r="H30" s="405">
        <v>1348</v>
      </c>
      <c r="I30" s="405">
        <v>1325</v>
      </c>
      <c r="J30" s="405">
        <v>1338</v>
      </c>
      <c r="K30" s="405">
        <v>1327</v>
      </c>
      <c r="L30" s="405">
        <v>1337</v>
      </c>
      <c r="M30" s="405">
        <v>1334</v>
      </c>
    </row>
    <row r="31" spans="1:13" s="111" customFormat="1" ht="12.75" customHeight="1">
      <c r="A31" s="84">
        <v>20</v>
      </c>
      <c r="B31" s="227" t="s">
        <v>692</v>
      </c>
      <c r="C31" s="404">
        <v>2551</v>
      </c>
      <c r="D31" s="404">
        <v>2551</v>
      </c>
      <c r="E31" s="403">
        <v>2279</v>
      </c>
      <c r="F31" s="376">
        <v>17</v>
      </c>
      <c r="G31" s="403">
        <v>2181</v>
      </c>
      <c r="H31" s="403">
        <v>2254</v>
      </c>
      <c r="I31" s="403">
        <v>2198</v>
      </c>
      <c r="J31" s="405">
        <v>2243</v>
      </c>
      <c r="K31" s="405">
        <v>2233</v>
      </c>
      <c r="L31" s="405">
        <v>2224</v>
      </c>
      <c r="M31" s="405">
        <v>2240</v>
      </c>
    </row>
    <row r="32" spans="1:13" s="111" customFormat="1" ht="13.15" customHeight="1">
      <c r="A32" s="84">
        <v>21</v>
      </c>
      <c r="B32" s="227" t="s">
        <v>693</v>
      </c>
      <c r="C32" s="404">
        <v>1336</v>
      </c>
      <c r="D32" s="404">
        <v>1336</v>
      </c>
      <c r="E32" s="403">
        <v>1032</v>
      </c>
      <c r="F32" s="376">
        <v>4</v>
      </c>
      <c r="G32" s="403">
        <v>991</v>
      </c>
      <c r="H32" s="403">
        <v>1068</v>
      </c>
      <c r="I32" s="403">
        <v>1031</v>
      </c>
      <c r="J32" s="405">
        <v>1091</v>
      </c>
      <c r="K32" s="405">
        <v>1078</v>
      </c>
      <c r="L32" s="405">
        <v>1051</v>
      </c>
      <c r="M32" s="405">
        <v>1035</v>
      </c>
    </row>
    <row r="33" spans="1:13" ht="12.75" customHeight="1">
      <c r="A33" s="84">
        <v>22</v>
      </c>
      <c r="B33" s="227" t="s">
        <v>694</v>
      </c>
      <c r="C33" s="445">
        <v>4270</v>
      </c>
      <c r="D33" s="445">
        <v>4270</v>
      </c>
      <c r="E33" s="405">
        <v>4064</v>
      </c>
      <c r="F33" s="376">
        <v>57</v>
      </c>
      <c r="G33" s="405">
        <v>3951</v>
      </c>
      <c r="H33" s="405">
        <v>4053</v>
      </c>
      <c r="I33" s="405">
        <v>3979</v>
      </c>
      <c r="J33" s="405">
        <v>3996</v>
      </c>
      <c r="K33" s="405">
        <v>3953</v>
      </c>
      <c r="L33" s="405">
        <v>3854</v>
      </c>
      <c r="M33" s="405">
        <v>3865</v>
      </c>
    </row>
    <row r="34" spans="1:13" ht="15">
      <c r="A34" s="84">
        <v>23</v>
      </c>
      <c r="B34" s="227" t="s">
        <v>695</v>
      </c>
      <c r="C34" s="445">
        <v>1928</v>
      </c>
      <c r="D34" s="445">
        <v>1928</v>
      </c>
      <c r="E34" s="405">
        <v>1834</v>
      </c>
      <c r="F34" s="376">
        <v>18</v>
      </c>
      <c r="G34" s="405">
        <v>1802</v>
      </c>
      <c r="H34" s="405">
        <v>1853</v>
      </c>
      <c r="I34" s="405">
        <v>1832</v>
      </c>
      <c r="J34" s="405">
        <v>1844</v>
      </c>
      <c r="K34" s="405">
        <v>1826</v>
      </c>
      <c r="L34" s="405">
        <v>1825</v>
      </c>
      <c r="M34" s="405">
        <v>1820</v>
      </c>
    </row>
    <row r="35" spans="1:13" ht="15">
      <c r="A35" s="84">
        <v>24</v>
      </c>
      <c r="B35" s="227" t="s">
        <v>696</v>
      </c>
      <c r="C35" s="445">
        <v>1152</v>
      </c>
      <c r="D35" s="445">
        <v>1145</v>
      </c>
      <c r="E35" s="405">
        <v>1078</v>
      </c>
      <c r="F35" s="376">
        <v>6</v>
      </c>
      <c r="G35" s="405">
        <v>1059</v>
      </c>
      <c r="H35" s="405">
        <v>1081</v>
      </c>
      <c r="I35" s="405">
        <v>1069</v>
      </c>
      <c r="J35" s="405">
        <v>1073</v>
      </c>
      <c r="K35" s="405">
        <v>1063</v>
      </c>
      <c r="L35" s="405">
        <v>1045</v>
      </c>
      <c r="M35" s="405">
        <v>1040</v>
      </c>
    </row>
    <row r="36" spans="1:13" ht="15">
      <c r="A36" s="84">
        <v>25</v>
      </c>
      <c r="B36" s="227" t="s">
        <v>697</v>
      </c>
      <c r="C36" s="445">
        <v>1006</v>
      </c>
      <c r="D36" s="445">
        <v>998</v>
      </c>
      <c r="E36" s="405">
        <v>924</v>
      </c>
      <c r="F36" s="376">
        <v>7</v>
      </c>
      <c r="G36" s="405">
        <v>920</v>
      </c>
      <c r="H36" s="405">
        <v>937</v>
      </c>
      <c r="I36" s="405">
        <v>926</v>
      </c>
      <c r="J36" s="405">
        <v>936</v>
      </c>
      <c r="K36" s="405">
        <v>928</v>
      </c>
      <c r="L36" s="405">
        <v>926</v>
      </c>
      <c r="M36" s="405">
        <v>947</v>
      </c>
    </row>
    <row r="37" spans="1:13" ht="15">
      <c r="A37" s="84">
        <v>26</v>
      </c>
      <c r="B37" s="227" t="s">
        <v>698</v>
      </c>
      <c r="C37" s="445">
        <v>2100</v>
      </c>
      <c r="D37" s="445">
        <v>2100</v>
      </c>
      <c r="E37" s="405">
        <v>1960</v>
      </c>
      <c r="F37" s="376">
        <v>7</v>
      </c>
      <c r="G37" s="405">
        <v>1870</v>
      </c>
      <c r="H37" s="405">
        <v>1930</v>
      </c>
      <c r="I37" s="405">
        <v>1887</v>
      </c>
      <c r="J37" s="405">
        <v>1866</v>
      </c>
      <c r="K37" s="405">
        <v>1842</v>
      </c>
      <c r="L37" s="405">
        <v>1827</v>
      </c>
      <c r="M37" s="405">
        <v>1971</v>
      </c>
    </row>
    <row r="38" spans="1:13" ht="15">
      <c r="A38" s="84">
        <v>27</v>
      </c>
      <c r="B38" s="227" t="s">
        <v>699</v>
      </c>
      <c r="C38" s="545">
        <v>1896</v>
      </c>
      <c r="D38" s="545">
        <v>1896</v>
      </c>
      <c r="E38" s="405">
        <v>1782</v>
      </c>
      <c r="F38" s="376">
        <v>10</v>
      </c>
      <c r="G38" s="405">
        <v>1710</v>
      </c>
      <c r="H38" s="405">
        <v>1769</v>
      </c>
      <c r="I38" s="405">
        <v>1731</v>
      </c>
      <c r="J38" s="405">
        <v>1728</v>
      </c>
      <c r="K38" s="405">
        <v>1719</v>
      </c>
      <c r="L38" s="405">
        <v>1694</v>
      </c>
      <c r="M38" s="405">
        <v>1690</v>
      </c>
    </row>
    <row r="39" spans="1:13" ht="15">
      <c r="A39" s="84">
        <v>28</v>
      </c>
      <c r="B39" s="227" t="s">
        <v>700</v>
      </c>
      <c r="C39" s="445">
        <v>1356</v>
      </c>
      <c r="D39" s="445">
        <v>1356</v>
      </c>
      <c r="E39" s="405">
        <v>1343</v>
      </c>
      <c r="F39" s="376">
        <v>19</v>
      </c>
      <c r="G39" s="405">
        <v>1342</v>
      </c>
      <c r="H39" s="405">
        <v>1336</v>
      </c>
      <c r="I39" s="405">
        <v>1321</v>
      </c>
      <c r="J39" s="405">
        <v>1324</v>
      </c>
      <c r="K39" s="405">
        <v>1318</v>
      </c>
      <c r="L39" s="405">
        <v>1303</v>
      </c>
      <c r="M39" s="405">
        <v>1289</v>
      </c>
    </row>
    <row r="40" spans="1:13" ht="15">
      <c r="A40" s="84">
        <v>29</v>
      </c>
      <c r="B40" s="227" t="s">
        <v>701</v>
      </c>
      <c r="C40" s="445">
        <v>866</v>
      </c>
      <c r="D40" s="445">
        <v>866</v>
      </c>
      <c r="E40" s="405">
        <v>837</v>
      </c>
      <c r="F40" s="376">
        <v>4</v>
      </c>
      <c r="G40" s="405">
        <v>826</v>
      </c>
      <c r="H40" s="405">
        <v>835</v>
      </c>
      <c r="I40" s="405">
        <v>858</v>
      </c>
      <c r="J40" s="405">
        <v>858</v>
      </c>
      <c r="K40" s="405">
        <v>858</v>
      </c>
      <c r="L40" s="405">
        <v>856</v>
      </c>
      <c r="M40" s="405">
        <v>856</v>
      </c>
    </row>
    <row r="41" spans="1:13" ht="15">
      <c r="A41" s="84">
        <v>30</v>
      </c>
      <c r="B41" s="227" t="s">
        <v>702</v>
      </c>
      <c r="C41" s="445">
        <v>2507</v>
      </c>
      <c r="D41" s="445">
        <v>2487</v>
      </c>
      <c r="E41" s="405">
        <v>2508</v>
      </c>
      <c r="F41" s="376">
        <v>24</v>
      </c>
      <c r="G41" s="405">
        <v>2418</v>
      </c>
      <c r="H41" s="405">
        <v>2473</v>
      </c>
      <c r="I41" s="405">
        <v>2458</v>
      </c>
      <c r="J41" s="405">
        <v>2453</v>
      </c>
      <c r="K41" s="405">
        <v>2452</v>
      </c>
      <c r="L41" s="405">
        <v>2435</v>
      </c>
      <c r="M41" s="405">
        <v>2433</v>
      </c>
    </row>
    <row r="42" spans="1:13">
      <c r="A42" s="444"/>
      <c r="B42" s="394" t="s">
        <v>703</v>
      </c>
      <c r="C42" s="444">
        <f t="shared" ref="C42:D42" si="0">SUM(C12:C41)</f>
        <v>55525</v>
      </c>
      <c r="D42" s="444">
        <f t="shared" si="0"/>
        <v>55411</v>
      </c>
      <c r="E42" s="444">
        <f t="shared" ref="E42:M42" si="1">SUM(E12:E41)</f>
        <v>51778</v>
      </c>
      <c r="F42" s="444">
        <f t="shared" si="1"/>
        <v>412</v>
      </c>
      <c r="G42" s="444">
        <f t="shared" si="1"/>
        <v>50453</v>
      </c>
      <c r="H42" s="444">
        <f t="shared" si="1"/>
        <v>51632</v>
      </c>
      <c r="I42" s="444">
        <f t="shared" si="1"/>
        <v>50875</v>
      </c>
      <c r="J42" s="444">
        <f t="shared" si="1"/>
        <v>51028</v>
      </c>
      <c r="K42" s="444">
        <f t="shared" si="1"/>
        <v>50713</v>
      </c>
      <c r="L42" s="444">
        <f t="shared" si="1"/>
        <v>50173</v>
      </c>
      <c r="M42" s="444">
        <f t="shared" si="1"/>
        <v>50847</v>
      </c>
    </row>
    <row r="43" spans="1:13">
      <c r="M43" s="148">
        <f>M42/D42</f>
        <v>0.91763368284275681</v>
      </c>
    </row>
    <row r="44" spans="1:13">
      <c r="E44" s="148">
        <f>45323/C42</f>
        <v>0.81626294461954074</v>
      </c>
    </row>
    <row r="45" spans="1:13">
      <c r="H45" s="1116" t="s">
        <v>12</v>
      </c>
      <c r="I45" s="1116"/>
      <c r="J45" s="1116"/>
      <c r="K45" s="1116"/>
      <c r="L45" s="1116"/>
      <c r="M45" s="1116"/>
    </row>
    <row r="46" spans="1:13">
      <c r="H46" s="1116" t="s">
        <v>13</v>
      </c>
      <c r="I46" s="1116"/>
      <c r="J46" s="1116"/>
      <c r="K46" s="1116"/>
      <c r="L46" s="1116"/>
      <c r="M46" s="1116"/>
    </row>
    <row r="47" spans="1:13">
      <c r="H47" s="1116" t="s">
        <v>85</v>
      </c>
      <c r="I47" s="1116"/>
      <c r="J47" s="1116"/>
      <c r="K47" s="1116"/>
      <c r="L47" s="1116"/>
      <c r="M47" s="1116"/>
    </row>
    <row r="48" spans="1:13">
      <c r="A48" s="148" t="s">
        <v>11</v>
      </c>
      <c r="H48" s="1117" t="s">
        <v>82</v>
      </c>
      <c r="I48" s="1117"/>
      <c r="J48" s="1117"/>
      <c r="K48" s="1117"/>
    </row>
  </sheetData>
  <mergeCells count="15">
    <mergeCell ref="H47:M47"/>
    <mergeCell ref="H48:K48"/>
    <mergeCell ref="L1:M1"/>
    <mergeCell ref="H1:I1"/>
    <mergeCell ref="A3:M3"/>
    <mergeCell ref="A4:M4"/>
    <mergeCell ref="K8:M8"/>
    <mergeCell ref="A9:A10"/>
    <mergeCell ref="B9:B10"/>
    <mergeCell ref="C9:C10"/>
    <mergeCell ref="D9:D10"/>
    <mergeCell ref="H45:M45"/>
    <mergeCell ref="H46:M46"/>
    <mergeCell ref="A2:M2"/>
    <mergeCell ref="E9:M9"/>
  </mergeCells>
  <printOptions horizontalCentered="1"/>
  <pageMargins left="0.70866141732283472" right="0.70866141732283472" top="0.23622047244094491" bottom="0" header="0.31496062992125984" footer="0.31496062992125984"/>
  <pageSetup paperSize="9" scale="79" orientation="landscape" r:id="rId1"/>
  <drawing r:id="rId2"/>
</worksheet>
</file>

<file path=xl/worksheets/sheet52.xml><?xml version="1.0" encoding="utf-8"?>
<worksheet xmlns="http://schemas.openxmlformats.org/spreadsheetml/2006/main" xmlns:r="http://schemas.openxmlformats.org/officeDocument/2006/relationships">
  <sheetPr>
    <tabColor rgb="FF00B050"/>
    <pageSetUpPr fitToPage="1"/>
  </sheetPr>
  <dimension ref="A1:P46"/>
  <sheetViews>
    <sheetView topLeftCell="A31" zoomScaleSheetLayoutView="80" workbookViewId="0">
      <selection activeCell="C5" sqref="C5:G7"/>
    </sheetView>
  </sheetViews>
  <sheetFormatPr defaultRowHeight="12.75"/>
  <cols>
    <col min="1" max="1" width="5.28515625" customWidth="1"/>
    <col min="2" max="2" width="18" customWidth="1"/>
    <col min="4" max="4" width="8.42578125" customWidth="1"/>
    <col min="5" max="5" width="12.85546875" customWidth="1"/>
    <col min="6" max="6" width="16" customWidth="1"/>
    <col min="7" max="7" width="15.28515625" customWidth="1"/>
    <col min="8" max="8" width="17" customWidth="1"/>
    <col min="9" max="9" width="18" customWidth="1"/>
    <col min="10" max="10" width="11.140625" customWidth="1"/>
    <col min="11" max="11" width="12.7109375" customWidth="1"/>
    <col min="12" max="12" width="11.42578125" customWidth="1"/>
    <col min="13" max="13" width="15.42578125" customWidth="1"/>
  </cols>
  <sheetData>
    <row r="1" spans="1:16" ht="18">
      <c r="C1" s="1118" t="s">
        <v>0</v>
      </c>
      <c r="D1" s="1118"/>
      <c r="E1" s="1118"/>
      <c r="F1" s="1118"/>
      <c r="G1" s="1118"/>
      <c r="H1" s="1118"/>
      <c r="I1" s="1118"/>
      <c r="J1" s="169"/>
      <c r="K1" s="169"/>
      <c r="L1" s="1261" t="s">
        <v>556</v>
      </c>
      <c r="M1" s="1261"/>
      <c r="N1" s="169"/>
      <c r="O1" s="169"/>
      <c r="P1" s="169"/>
    </row>
    <row r="2" spans="1:16" ht="21">
      <c r="B2" s="1119" t="s">
        <v>899</v>
      </c>
      <c r="C2" s="1119"/>
      <c r="D2" s="1119"/>
      <c r="E2" s="1119"/>
      <c r="F2" s="1119"/>
      <c r="G2" s="1119"/>
      <c r="H2" s="1119"/>
      <c r="I2" s="1119"/>
      <c r="J2" s="1119"/>
      <c r="K2" s="1119"/>
      <c r="L2" s="1119"/>
      <c r="M2" s="170"/>
      <c r="N2" s="170"/>
      <c r="O2" s="170"/>
      <c r="P2" s="170"/>
    </row>
    <row r="3" spans="1:16" ht="20.25" customHeight="1">
      <c r="A3" s="1271" t="s">
        <v>555</v>
      </c>
      <c r="B3" s="1271"/>
      <c r="C3" s="1271"/>
      <c r="D3" s="1271"/>
      <c r="E3" s="1271"/>
      <c r="F3" s="1271"/>
      <c r="G3" s="1271"/>
      <c r="H3" s="1271"/>
      <c r="I3" s="1271"/>
      <c r="J3" s="1271"/>
      <c r="K3" s="1271"/>
      <c r="L3" s="1271"/>
      <c r="M3" s="1271"/>
    </row>
    <row r="4" spans="1:16" ht="20.25" customHeight="1">
      <c r="A4" s="1272" t="s">
        <v>707</v>
      </c>
      <c r="B4" s="1272"/>
      <c r="C4" s="1272"/>
      <c r="D4" s="1272"/>
      <c r="E4" s="1272"/>
      <c r="F4" s="1272"/>
      <c r="G4" s="1272"/>
      <c r="H4" s="1142" t="s">
        <v>913</v>
      </c>
      <c r="I4" s="1142"/>
      <c r="J4" s="1142"/>
      <c r="K4" s="1142"/>
      <c r="L4" s="1142"/>
      <c r="M4" s="1142"/>
      <c r="N4" s="81"/>
    </row>
    <row r="5" spans="1:16" ht="15" customHeight="1">
      <c r="A5" s="1205" t="s">
        <v>72</v>
      </c>
      <c r="B5" s="1205" t="s">
        <v>305</v>
      </c>
      <c r="C5" s="1273" t="s">
        <v>440</v>
      </c>
      <c r="D5" s="1274"/>
      <c r="E5" s="1274"/>
      <c r="F5" s="1274"/>
      <c r="G5" s="1275"/>
      <c r="H5" s="1202" t="s">
        <v>437</v>
      </c>
      <c r="I5" s="1202"/>
      <c r="J5" s="1202"/>
      <c r="K5" s="1202"/>
      <c r="L5" s="1202"/>
      <c r="M5" s="1205" t="s">
        <v>306</v>
      </c>
    </row>
    <row r="6" spans="1:16" ht="12.75" customHeight="1">
      <c r="A6" s="1206"/>
      <c r="B6" s="1206"/>
      <c r="C6" s="1276"/>
      <c r="D6" s="1277"/>
      <c r="E6" s="1277"/>
      <c r="F6" s="1277"/>
      <c r="G6" s="1278"/>
      <c r="H6" s="1202"/>
      <c r="I6" s="1202"/>
      <c r="J6" s="1202"/>
      <c r="K6" s="1202"/>
      <c r="L6" s="1202"/>
      <c r="M6" s="1206"/>
    </row>
    <row r="7" spans="1:16" ht="5.25" customHeight="1">
      <c r="A7" s="1206"/>
      <c r="B7" s="1206"/>
      <c r="C7" s="1276"/>
      <c r="D7" s="1277"/>
      <c r="E7" s="1277"/>
      <c r="F7" s="1277"/>
      <c r="G7" s="1278"/>
      <c r="H7" s="1202"/>
      <c r="I7" s="1202"/>
      <c r="J7" s="1202"/>
      <c r="K7" s="1202"/>
      <c r="L7" s="1202"/>
      <c r="M7" s="1206"/>
    </row>
    <row r="8" spans="1:16" ht="44.25" customHeight="1">
      <c r="A8" s="1207"/>
      <c r="B8" s="1207"/>
      <c r="C8" s="561" t="s">
        <v>307</v>
      </c>
      <c r="D8" s="561" t="s">
        <v>308</v>
      </c>
      <c r="E8" s="561" t="s">
        <v>309</v>
      </c>
      <c r="F8" s="561" t="s">
        <v>310</v>
      </c>
      <c r="G8" s="562" t="s">
        <v>311</v>
      </c>
      <c r="H8" s="563" t="s">
        <v>436</v>
      </c>
      <c r="I8" s="563" t="s">
        <v>441</v>
      </c>
      <c r="J8" s="563" t="s">
        <v>438</v>
      </c>
      <c r="K8" s="563" t="s">
        <v>439</v>
      </c>
      <c r="L8" s="563" t="s">
        <v>48</v>
      </c>
      <c r="M8" s="1207"/>
    </row>
    <row r="9" spans="1:16" ht="15">
      <c r="A9" s="554">
        <v>1</v>
      </c>
      <c r="B9" s="554">
        <v>2</v>
      </c>
      <c r="C9" s="554">
        <v>3</v>
      </c>
      <c r="D9" s="554">
        <v>4</v>
      </c>
      <c r="E9" s="554">
        <v>5</v>
      </c>
      <c r="F9" s="554">
        <v>6</v>
      </c>
      <c r="G9" s="554">
        <v>7</v>
      </c>
      <c r="H9" s="554">
        <v>8</v>
      </c>
      <c r="I9" s="554">
        <v>9</v>
      </c>
      <c r="J9" s="554">
        <v>10</v>
      </c>
      <c r="K9" s="554">
        <v>11</v>
      </c>
      <c r="L9" s="554">
        <v>12</v>
      </c>
      <c r="M9" s="554">
        <v>13</v>
      </c>
    </row>
    <row r="10" spans="1:16" ht="15">
      <c r="A10" s="84">
        <v>1</v>
      </c>
      <c r="B10" s="225" t="s">
        <v>673</v>
      </c>
      <c r="C10" s="282">
        <v>0</v>
      </c>
      <c r="D10" s="282">
        <v>0</v>
      </c>
      <c r="E10" s="282">
        <v>0</v>
      </c>
      <c r="F10" s="282">
        <v>0</v>
      </c>
      <c r="G10" s="282">
        <v>0</v>
      </c>
      <c r="H10" s="282">
        <v>0</v>
      </c>
      <c r="I10" s="282">
        <v>0</v>
      </c>
      <c r="J10" s="282">
        <v>0</v>
      </c>
      <c r="K10" s="282">
        <v>0</v>
      </c>
      <c r="L10" s="282">
        <v>0</v>
      </c>
      <c r="M10" s="211"/>
    </row>
    <row r="11" spans="1:16" ht="15">
      <c r="A11" s="84">
        <v>2</v>
      </c>
      <c r="B11" s="225" t="s">
        <v>674</v>
      </c>
      <c r="C11" s="282">
        <v>0</v>
      </c>
      <c r="D11" s="282">
        <v>0</v>
      </c>
      <c r="E11" s="282">
        <v>0</v>
      </c>
      <c r="F11" s="282">
        <v>0</v>
      </c>
      <c r="G11" s="282">
        <v>0</v>
      </c>
      <c r="H11" s="282">
        <v>0</v>
      </c>
      <c r="I11" s="282">
        <v>0</v>
      </c>
      <c r="J11" s="282">
        <v>0</v>
      </c>
      <c r="K11" s="282">
        <v>0</v>
      </c>
      <c r="L11" s="282">
        <v>0</v>
      </c>
      <c r="M11" s="211"/>
    </row>
    <row r="12" spans="1:16" ht="15">
      <c r="A12" s="84">
        <v>3</v>
      </c>
      <c r="B12" s="225" t="s">
        <v>675</v>
      </c>
      <c r="C12" s="282">
        <v>0</v>
      </c>
      <c r="D12" s="282">
        <v>0</v>
      </c>
      <c r="E12" s="282">
        <v>0</v>
      </c>
      <c r="F12" s="282">
        <v>0</v>
      </c>
      <c r="G12" s="282">
        <v>0</v>
      </c>
      <c r="H12" s="282">
        <v>0</v>
      </c>
      <c r="I12" s="282">
        <v>0</v>
      </c>
      <c r="J12" s="282">
        <v>0</v>
      </c>
      <c r="K12" s="282">
        <v>0</v>
      </c>
      <c r="L12" s="282">
        <v>0</v>
      </c>
      <c r="M12" s="211"/>
    </row>
    <row r="13" spans="1:16" ht="15">
      <c r="A13" s="84">
        <v>4</v>
      </c>
      <c r="B13" s="225" t="s">
        <v>676</v>
      </c>
      <c r="C13" s="282">
        <v>0</v>
      </c>
      <c r="D13" s="282">
        <v>0</v>
      </c>
      <c r="E13" s="282">
        <v>0</v>
      </c>
      <c r="F13" s="282">
        <v>0</v>
      </c>
      <c r="G13" s="282">
        <v>0</v>
      </c>
      <c r="H13" s="282">
        <v>0</v>
      </c>
      <c r="I13" s="282">
        <v>0</v>
      </c>
      <c r="J13" s="282">
        <v>0</v>
      </c>
      <c r="K13" s="282">
        <v>0</v>
      </c>
      <c r="L13" s="282">
        <v>0</v>
      </c>
      <c r="M13" s="211"/>
    </row>
    <row r="14" spans="1:16" ht="15">
      <c r="A14" s="84">
        <v>5</v>
      </c>
      <c r="B14" s="225" t="s">
        <v>677</v>
      </c>
      <c r="C14" s="282">
        <v>0</v>
      </c>
      <c r="D14" s="282">
        <v>0</v>
      </c>
      <c r="E14" s="282">
        <v>0</v>
      </c>
      <c r="F14" s="282">
        <v>0</v>
      </c>
      <c r="G14" s="282">
        <v>0</v>
      </c>
      <c r="H14" s="282">
        <v>0</v>
      </c>
      <c r="I14" s="282">
        <v>0</v>
      </c>
      <c r="J14" s="282">
        <v>0</v>
      </c>
      <c r="K14" s="282">
        <v>0</v>
      </c>
      <c r="L14" s="282">
        <v>0</v>
      </c>
      <c r="M14" s="211"/>
    </row>
    <row r="15" spans="1:16" ht="15">
      <c r="A15" s="84">
        <v>6</v>
      </c>
      <c r="B15" s="225" t="s">
        <v>678</v>
      </c>
      <c r="C15" s="282">
        <v>0</v>
      </c>
      <c r="D15" s="282">
        <v>0</v>
      </c>
      <c r="E15" s="282">
        <v>0</v>
      </c>
      <c r="F15" s="282">
        <v>0</v>
      </c>
      <c r="G15" s="282">
        <v>0</v>
      </c>
      <c r="H15" s="282">
        <v>0</v>
      </c>
      <c r="I15" s="282">
        <v>0</v>
      </c>
      <c r="J15" s="282">
        <v>0</v>
      </c>
      <c r="K15" s="282">
        <v>0</v>
      </c>
      <c r="L15" s="282">
        <v>0</v>
      </c>
      <c r="M15" s="211"/>
    </row>
    <row r="16" spans="1:16" ht="15">
      <c r="A16" s="84">
        <v>7</v>
      </c>
      <c r="B16" s="225" t="s">
        <v>679</v>
      </c>
      <c r="C16" s="282">
        <v>0</v>
      </c>
      <c r="D16" s="282">
        <v>0</v>
      </c>
      <c r="E16" s="282">
        <v>0</v>
      </c>
      <c r="F16" s="282">
        <v>0</v>
      </c>
      <c r="G16" s="282">
        <v>0</v>
      </c>
      <c r="H16" s="282">
        <v>0</v>
      </c>
      <c r="I16" s="282">
        <v>0</v>
      </c>
      <c r="J16" s="282">
        <v>0</v>
      </c>
      <c r="K16" s="282">
        <v>0</v>
      </c>
      <c r="L16" s="282">
        <v>0</v>
      </c>
      <c r="M16" s="211"/>
    </row>
    <row r="17" spans="1:13" ht="15">
      <c r="A17" s="84">
        <v>8</v>
      </c>
      <c r="B17" s="225" t="s">
        <v>680</v>
      </c>
      <c r="C17" s="282">
        <v>0</v>
      </c>
      <c r="D17" s="282">
        <v>0</v>
      </c>
      <c r="E17" s="282">
        <v>0</v>
      </c>
      <c r="F17" s="282">
        <v>0</v>
      </c>
      <c r="G17" s="282">
        <v>0</v>
      </c>
      <c r="H17" s="282">
        <v>0</v>
      </c>
      <c r="I17" s="282">
        <v>0</v>
      </c>
      <c r="J17" s="282">
        <v>0</v>
      </c>
      <c r="K17" s="282">
        <v>0</v>
      </c>
      <c r="L17" s="282">
        <v>0</v>
      </c>
      <c r="M17" s="211"/>
    </row>
    <row r="18" spans="1:13" ht="15">
      <c r="A18" s="84">
        <v>9</v>
      </c>
      <c r="B18" s="225" t="s">
        <v>681</v>
      </c>
      <c r="C18" s="282">
        <v>0</v>
      </c>
      <c r="D18" s="282">
        <v>0</v>
      </c>
      <c r="E18" s="282">
        <v>0</v>
      </c>
      <c r="F18" s="282">
        <v>0</v>
      </c>
      <c r="G18" s="282">
        <v>0</v>
      </c>
      <c r="H18" s="282">
        <v>0</v>
      </c>
      <c r="I18" s="282">
        <v>0</v>
      </c>
      <c r="J18" s="282">
        <v>0</v>
      </c>
      <c r="K18" s="282">
        <v>0</v>
      </c>
      <c r="L18" s="282">
        <v>0</v>
      </c>
      <c r="M18" s="211"/>
    </row>
    <row r="19" spans="1:13" ht="15">
      <c r="A19" s="84">
        <v>10</v>
      </c>
      <c r="B19" s="225" t="s">
        <v>682</v>
      </c>
      <c r="C19" s="282">
        <v>0</v>
      </c>
      <c r="D19" s="282">
        <v>0</v>
      </c>
      <c r="E19" s="282">
        <v>0</v>
      </c>
      <c r="F19" s="282">
        <v>0</v>
      </c>
      <c r="G19" s="282">
        <v>0</v>
      </c>
      <c r="H19" s="282">
        <v>0</v>
      </c>
      <c r="I19" s="282">
        <v>0</v>
      </c>
      <c r="J19" s="282">
        <v>0</v>
      </c>
      <c r="K19" s="282">
        <v>0</v>
      </c>
      <c r="L19" s="282">
        <v>0</v>
      </c>
      <c r="M19" s="211"/>
    </row>
    <row r="20" spans="1:13" ht="15">
      <c r="A20" s="84">
        <v>11</v>
      </c>
      <c r="B20" s="225" t="s">
        <v>683</v>
      </c>
      <c r="C20" s="282">
        <v>0</v>
      </c>
      <c r="D20" s="282">
        <v>0</v>
      </c>
      <c r="E20" s="282">
        <v>0</v>
      </c>
      <c r="F20" s="282">
        <v>0</v>
      </c>
      <c r="G20" s="282">
        <v>0</v>
      </c>
      <c r="H20" s="282">
        <v>0</v>
      </c>
      <c r="I20" s="282">
        <v>0</v>
      </c>
      <c r="J20" s="282">
        <v>0</v>
      </c>
      <c r="K20" s="282">
        <v>0</v>
      </c>
      <c r="L20" s="282">
        <v>0</v>
      </c>
      <c r="M20" s="211"/>
    </row>
    <row r="21" spans="1:13" ht="15">
      <c r="A21" s="84">
        <v>12</v>
      </c>
      <c r="B21" s="225" t="s">
        <v>684</v>
      </c>
      <c r="C21" s="282">
        <v>0</v>
      </c>
      <c r="D21" s="282">
        <v>0</v>
      </c>
      <c r="E21" s="282">
        <v>0</v>
      </c>
      <c r="F21" s="282">
        <v>0</v>
      </c>
      <c r="G21" s="282">
        <v>0</v>
      </c>
      <c r="H21" s="282">
        <v>0</v>
      </c>
      <c r="I21" s="282">
        <v>0</v>
      </c>
      <c r="J21" s="282">
        <v>0</v>
      </c>
      <c r="K21" s="282">
        <v>0</v>
      </c>
      <c r="L21" s="282">
        <v>0</v>
      </c>
      <c r="M21" s="211"/>
    </row>
    <row r="22" spans="1:13" ht="15">
      <c r="A22" s="84">
        <v>13</v>
      </c>
      <c r="B22" s="225" t="s">
        <v>685</v>
      </c>
      <c r="C22" s="282">
        <v>0</v>
      </c>
      <c r="D22" s="282">
        <v>0</v>
      </c>
      <c r="E22" s="282">
        <v>0</v>
      </c>
      <c r="F22" s="282">
        <v>0</v>
      </c>
      <c r="G22" s="282">
        <v>0</v>
      </c>
      <c r="H22" s="282">
        <v>0</v>
      </c>
      <c r="I22" s="282">
        <v>0</v>
      </c>
      <c r="J22" s="282">
        <v>0</v>
      </c>
      <c r="K22" s="282">
        <v>0</v>
      </c>
      <c r="L22" s="282">
        <v>0</v>
      </c>
      <c r="M22" s="211"/>
    </row>
    <row r="23" spans="1:13" ht="15">
      <c r="A23" s="84">
        <v>14</v>
      </c>
      <c r="B23" s="225" t="s">
        <v>686</v>
      </c>
      <c r="C23" s="282">
        <v>0</v>
      </c>
      <c r="D23" s="282">
        <v>0</v>
      </c>
      <c r="E23" s="282">
        <v>0</v>
      </c>
      <c r="F23" s="282">
        <v>0</v>
      </c>
      <c r="G23" s="282">
        <v>0</v>
      </c>
      <c r="H23" s="282">
        <v>0</v>
      </c>
      <c r="I23" s="282">
        <v>0</v>
      </c>
      <c r="J23" s="282">
        <v>0</v>
      </c>
      <c r="K23" s="282">
        <v>0</v>
      </c>
      <c r="L23" s="282">
        <v>0</v>
      </c>
      <c r="M23" s="211"/>
    </row>
    <row r="24" spans="1:13" ht="15">
      <c r="A24" s="84">
        <v>15</v>
      </c>
      <c r="B24" s="225" t="s">
        <v>687</v>
      </c>
      <c r="C24" s="282">
        <v>0</v>
      </c>
      <c r="D24" s="282">
        <v>0</v>
      </c>
      <c r="E24" s="282">
        <v>0</v>
      </c>
      <c r="F24" s="282">
        <v>0</v>
      </c>
      <c r="G24" s="282">
        <v>0</v>
      </c>
      <c r="H24" s="282">
        <v>0</v>
      </c>
      <c r="I24" s="282">
        <v>0</v>
      </c>
      <c r="J24" s="282">
        <v>0</v>
      </c>
      <c r="K24" s="282">
        <v>0</v>
      </c>
      <c r="L24" s="282">
        <v>0</v>
      </c>
      <c r="M24" s="211"/>
    </row>
    <row r="25" spans="1:13" ht="15">
      <c r="A25" s="84">
        <v>16</v>
      </c>
      <c r="B25" s="227" t="s">
        <v>688</v>
      </c>
      <c r="C25" s="282">
        <v>0</v>
      </c>
      <c r="D25" s="282">
        <v>0</v>
      </c>
      <c r="E25" s="282">
        <v>0</v>
      </c>
      <c r="F25" s="282">
        <v>0</v>
      </c>
      <c r="G25" s="282">
        <v>0</v>
      </c>
      <c r="H25" s="282">
        <v>0</v>
      </c>
      <c r="I25" s="282">
        <v>0</v>
      </c>
      <c r="J25" s="282">
        <v>0</v>
      </c>
      <c r="K25" s="282">
        <v>0</v>
      </c>
      <c r="L25" s="282">
        <v>0</v>
      </c>
      <c r="M25" s="211"/>
    </row>
    <row r="26" spans="1:13" ht="15">
      <c r="A26" s="84">
        <v>17</v>
      </c>
      <c r="B26" s="227" t="s">
        <v>689</v>
      </c>
      <c r="C26" s="282">
        <v>0</v>
      </c>
      <c r="D26" s="282">
        <v>0</v>
      </c>
      <c r="E26" s="282">
        <v>0</v>
      </c>
      <c r="F26" s="282">
        <v>0</v>
      </c>
      <c r="G26" s="282">
        <v>0</v>
      </c>
      <c r="H26" s="282">
        <v>0</v>
      </c>
      <c r="I26" s="282">
        <v>0</v>
      </c>
      <c r="J26" s="282">
        <v>0</v>
      </c>
      <c r="K26" s="282">
        <v>0</v>
      </c>
      <c r="L26" s="282">
        <v>0</v>
      </c>
      <c r="M26" s="211"/>
    </row>
    <row r="27" spans="1:13" ht="15">
      <c r="A27" s="84">
        <v>18</v>
      </c>
      <c r="B27" s="227" t="s">
        <v>690</v>
      </c>
      <c r="C27" s="282">
        <v>0</v>
      </c>
      <c r="D27" s="282">
        <v>0</v>
      </c>
      <c r="E27" s="282">
        <v>0</v>
      </c>
      <c r="F27" s="282">
        <v>0</v>
      </c>
      <c r="G27" s="282">
        <v>0</v>
      </c>
      <c r="H27" s="282">
        <v>0</v>
      </c>
      <c r="I27" s="282">
        <v>0</v>
      </c>
      <c r="J27" s="282">
        <v>0</v>
      </c>
      <c r="K27" s="282">
        <v>0</v>
      </c>
      <c r="L27" s="282">
        <v>0</v>
      </c>
      <c r="M27" s="211"/>
    </row>
    <row r="28" spans="1:13" ht="15">
      <c r="A28" s="84">
        <v>19</v>
      </c>
      <c r="B28" s="227" t="s">
        <v>691</v>
      </c>
      <c r="C28" s="282">
        <v>0</v>
      </c>
      <c r="D28" s="282">
        <v>0</v>
      </c>
      <c r="E28" s="282">
        <v>0</v>
      </c>
      <c r="F28" s="282">
        <v>0</v>
      </c>
      <c r="G28" s="282">
        <v>0</v>
      </c>
      <c r="H28" s="282">
        <v>0</v>
      </c>
      <c r="I28" s="282">
        <v>0</v>
      </c>
      <c r="J28" s="282">
        <v>0</v>
      </c>
      <c r="K28" s="282">
        <v>0</v>
      </c>
      <c r="L28" s="282">
        <v>0</v>
      </c>
      <c r="M28" s="211"/>
    </row>
    <row r="29" spans="1:13" ht="15">
      <c r="A29" s="84">
        <v>20</v>
      </c>
      <c r="B29" s="227" t="s">
        <v>692</v>
      </c>
      <c r="C29" s="282">
        <v>0</v>
      </c>
      <c r="D29" s="282">
        <v>0</v>
      </c>
      <c r="E29" s="282">
        <v>0</v>
      </c>
      <c r="F29" s="282">
        <v>0</v>
      </c>
      <c r="G29" s="282">
        <v>0</v>
      </c>
      <c r="H29" s="282">
        <v>0</v>
      </c>
      <c r="I29" s="282">
        <v>0</v>
      </c>
      <c r="J29" s="282">
        <v>0</v>
      </c>
      <c r="K29" s="282">
        <v>0</v>
      </c>
      <c r="L29" s="282">
        <v>0</v>
      </c>
      <c r="M29" s="211"/>
    </row>
    <row r="30" spans="1:13" ht="15">
      <c r="A30" s="84">
        <v>21</v>
      </c>
      <c r="B30" s="227" t="s">
        <v>693</v>
      </c>
      <c r="C30" s="282">
        <v>0</v>
      </c>
      <c r="D30" s="282">
        <v>0</v>
      </c>
      <c r="E30" s="282">
        <v>0</v>
      </c>
      <c r="F30" s="282">
        <v>0</v>
      </c>
      <c r="G30" s="282">
        <v>0</v>
      </c>
      <c r="H30" s="282">
        <v>0</v>
      </c>
      <c r="I30" s="282">
        <v>0</v>
      </c>
      <c r="J30" s="282">
        <v>0</v>
      </c>
      <c r="K30" s="282">
        <v>0</v>
      </c>
      <c r="L30" s="282">
        <v>0</v>
      </c>
      <c r="M30" s="211"/>
    </row>
    <row r="31" spans="1:13" ht="15">
      <c r="A31" s="84">
        <v>22</v>
      </c>
      <c r="B31" s="227" t="s">
        <v>694</v>
      </c>
      <c r="C31" s="282">
        <v>0</v>
      </c>
      <c r="D31" s="282">
        <v>0</v>
      </c>
      <c r="E31" s="282">
        <v>0</v>
      </c>
      <c r="F31" s="282">
        <v>0</v>
      </c>
      <c r="G31" s="282">
        <v>0</v>
      </c>
      <c r="H31" s="282">
        <v>0</v>
      </c>
      <c r="I31" s="282">
        <v>0</v>
      </c>
      <c r="J31" s="282">
        <v>0</v>
      </c>
      <c r="K31" s="282">
        <v>0</v>
      </c>
      <c r="L31" s="282">
        <v>0</v>
      </c>
      <c r="M31" s="211"/>
    </row>
    <row r="32" spans="1:13" ht="15">
      <c r="A32" s="84">
        <v>23</v>
      </c>
      <c r="B32" s="227" t="s">
        <v>695</v>
      </c>
      <c r="C32" s="282">
        <v>0</v>
      </c>
      <c r="D32" s="282">
        <v>0</v>
      </c>
      <c r="E32" s="282">
        <v>0</v>
      </c>
      <c r="F32" s="282">
        <v>0</v>
      </c>
      <c r="G32" s="282">
        <v>0</v>
      </c>
      <c r="H32" s="282">
        <v>0</v>
      </c>
      <c r="I32" s="282">
        <v>0</v>
      </c>
      <c r="J32" s="282">
        <v>0</v>
      </c>
      <c r="K32" s="282">
        <v>0</v>
      </c>
      <c r="L32" s="282">
        <v>0</v>
      </c>
      <c r="M32" s="211"/>
    </row>
    <row r="33" spans="1:13" ht="15">
      <c r="A33" s="84">
        <v>24</v>
      </c>
      <c r="B33" s="227" t="s">
        <v>696</v>
      </c>
      <c r="C33" s="282">
        <v>0</v>
      </c>
      <c r="D33" s="282">
        <v>0</v>
      </c>
      <c r="E33" s="282">
        <v>0</v>
      </c>
      <c r="F33" s="282">
        <v>0</v>
      </c>
      <c r="G33" s="282">
        <v>0</v>
      </c>
      <c r="H33" s="282">
        <v>0</v>
      </c>
      <c r="I33" s="282">
        <v>0</v>
      </c>
      <c r="J33" s="282">
        <v>0</v>
      </c>
      <c r="K33" s="282">
        <v>0</v>
      </c>
      <c r="L33" s="282">
        <v>0</v>
      </c>
      <c r="M33" s="173"/>
    </row>
    <row r="34" spans="1:13" ht="15">
      <c r="A34" s="84">
        <v>25</v>
      </c>
      <c r="B34" s="227" t="s">
        <v>697</v>
      </c>
      <c r="C34" s="282">
        <v>0</v>
      </c>
      <c r="D34" s="282">
        <v>0</v>
      </c>
      <c r="E34" s="282">
        <v>0</v>
      </c>
      <c r="F34" s="282">
        <v>0</v>
      </c>
      <c r="G34" s="282">
        <v>0</v>
      </c>
      <c r="H34" s="282">
        <v>0</v>
      </c>
      <c r="I34" s="282">
        <v>0</v>
      </c>
      <c r="J34" s="282">
        <v>0</v>
      </c>
      <c r="K34" s="282">
        <v>0</v>
      </c>
      <c r="L34" s="282">
        <v>0</v>
      </c>
      <c r="M34" s="174"/>
    </row>
    <row r="35" spans="1:13" ht="15">
      <c r="A35" s="84">
        <v>26</v>
      </c>
      <c r="B35" s="227" t="s">
        <v>698</v>
      </c>
      <c r="C35" s="282">
        <v>0</v>
      </c>
      <c r="D35" s="282">
        <v>0</v>
      </c>
      <c r="E35" s="282">
        <v>0</v>
      </c>
      <c r="F35" s="282">
        <v>0</v>
      </c>
      <c r="G35" s="282">
        <v>0</v>
      </c>
      <c r="H35" s="282">
        <v>0</v>
      </c>
      <c r="I35" s="282">
        <v>0</v>
      </c>
      <c r="J35" s="282">
        <v>0</v>
      </c>
      <c r="K35" s="282">
        <v>0</v>
      </c>
      <c r="L35" s="282">
        <v>0</v>
      </c>
      <c r="M35" s="174"/>
    </row>
    <row r="36" spans="1:13" ht="15">
      <c r="A36" s="84">
        <v>27</v>
      </c>
      <c r="B36" s="227" t="s">
        <v>699</v>
      </c>
      <c r="C36" s="282">
        <v>0</v>
      </c>
      <c r="D36" s="282">
        <v>0</v>
      </c>
      <c r="E36" s="282">
        <v>0</v>
      </c>
      <c r="F36" s="282">
        <v>0</v>
      </c>
      <c r="G36" s="282">
        <v>0</v>
      </c>
      <c r="H36" s="282">
        <v>0</v>
      </c>
      <c r="I36" s="282">
        <v>0</v>
      </c>
      <c r="J36" s="282">
        <v>0</v>
      </c>
      <c r="K36" s="282">
        <v>0</v>
      </c>
      <c r="L36" s="282">
        <v>0</v>
      </c>
      <c r="M36" s="174"/>
    </row>
    <row r="37" spans="1:13" ht="15">
      <c r="A37" s="84">
        <v>28</v>
      </c>
      <c r="B37" s="227" t="s">
        <v>700</v>
      </c>
      <c r="C37" s="282">
        <v>0</v>
      </c>
      <c r="D37" s="282">
        <v>0</v>
      </c>
      <c r="E37" s="282">
        <v>0</v>
      </c>
      <c r="F37" s="282">
        <v>0</v>
      </c>
      <c r="G37" s="282">
        <v>0</v>
      </c>
      <c r="H37" s="282">
        <v>0</v>
      </c>
      <c r="I37" s="282">
        <v>0</v>
      </c>
      <c r="J37" s="282">
        <v>0</v>
      </c>
      <c r="K37" s="282">
        <v>0</v>
      </c>
      <c r="L37" s="282">
        <v>0</v>
      </c>
      <c r="M37" s="7"/>
    </row>
    <row r="38" spans="1:13" ht="15">
      <c r="A38" s="84">
        <v>29</v>
      </c>
      <c r="B38" s="227" t="s">
        <v>701</v>
      </c>
      <c r="C38" s="282">
        <v>0</v>
      </c>
      <c r="D38" s="282">
        <v>0</v>
      </c>
      <c r="E38" s="282">
        <v>0</v>
      </c>
      <c r="F38" s="282">
        <v>0</v>
      </c>
      <c r="G38" s="282">
        <v>0</v>
      </c>
      <c r="H38" s="282">
        <v>0</v>
      </c>
      <c r="I38" s="282">
        <v>0</v>
      </c>
      <c r="J38" s="282">
        <v>0</v>
      </c>
      <c r="K38" s="282">
        <v>0</v>
      </c>
      <c r="L38" s="282">
        <v>0</v>
      </c>
      <c r="M38" s="7"/>
    </row>
    <row r="39" spans="1:13" ht="15">
      <c r="A39" s="84">
        <v>30</v>
      </c>
      <c r="B39" s="227" t="s">
        <v>702</v>
      </c>
      <c r="C39" s="282">
        <v>0</v>
      </c>
      <c r="D39" s="282">
        <v>0</v>
      </c>
      <c r="E39" s="282">
        <v>0</v>
      </c>
      <c r="F39" s="282">
        <v>0</v>
      </c>
      <c r="G39" s="282">
        <v>0</v>
      </c>
      <c r="H39" s="282">
        <v>0</v>
      </c>
      <c r="I39" s="282">
        <v>0</v>
      </c>
      <c r="J39" s="282">
        <v>0</v>
      </c>
      <c r="K39" s="282">
        <v>0</v>
      </c>
      <c r="L39" s="282">
        <v>0</v>
      </c>
      <c r="M39" s="7"/>
    </row>
    <row r="40" spans="1:13">
      <c r="A40" s="417"/>
      <c r="B40" s="394" t="s">
        <v>703</v>
      </c>
      <c r="C40" s="394">
        <f t="shared" ref="C40:L40" si="0">SUM(C10:C39)</f>
        <v>0</v>
      </c>
      <c r="D40" s="394">
        <f t="shared" si="0"/>
        <v>0</v>
      </c>
      <c r="E40" s="394">
        <f t="shared" si="0"/>
        <v>0</v>
      </c>
      <c r="F40" s="394">
        <f t="shared" si="0"/>
        <v>0</v>
      </c>
      <c r="G40" s="394">
        <f t="shared" si="0"/>
        <v>0</v>
      </c>
      <c r="H40" s="394">
        <f t="shared" si="0"/>
        <v>0</v>
      </c>
      <c r="I40" s="394">
        <f t="shared" si="0"/>
        <v>0</v>
      </c>
      <c r="J40" s="394">
        <f t="shared" si="0"/>
        <v>0</v>
      </c>
      <c r="K40" s="394">
        <f t="shared" si="0"/>
        <v>0</v>
      </c>
      <c r="L40" s="394">
        <f t="shared" si="0"/>
        <v>0</v>
      </c>
      <c r="M40" s="356"/>
    </row>
    <row r="41" spans="1:13" ht="16.5" customHeight="1">
      <c r="B41" s="175"/>
      <c r="C41" s="1270"/>
      <c r="D41" s="1270"/>
      <c r="E41" s="1270"/>
      <c r="F41" s="1270"/>
    </row>
    <row r="43" spans="1:13">
      <c r="A43" s="148"/>
      <c r="B43" s="148"/>
      <c r="C43" s="148"/>
      <c r="D43" s="148"/>
      <c r="H43" s="162"/>
      <c r="I43" s="162" t="s">
        <v>12</v>
      </c>
      <c r="J43" s="149"/>
      <c r="K43" s="149"/>
      <c r="L43" s="149"/>
    </row>
    <row r="44" spans="1:13" ht="15" customHeight="1">
      <c r="A44" s="148"/>
      <c r="B44" s="148"/>
      <c r="C44" s="148"/>
      <c r="D44" s="148"/>
      <c r="G44" s="1116" t="s">
        <v>13</v>
      </c>
      <c r="H44" s="1116"/>
      <c r="I44" s="1116"/>
      <c r="J44" s="1116"/>
      <c r="K44" s="1116"/>
      <c r="L44" s="1116"/>
      <c r="M44" s="1116"/>
    </row>
    <row r="45" spans="1:13" ht="15" customHeight="1">
      <c r="A45" s="148"/>
      <c r="B45" s="148"/>
      <c r="C45" s="148"/>
      <c r="D45" s="148"/>
      <c r="G45" s="1116" t="s">
        <v>85</v>
      </c>
      <c r="H45" s="1116"/>
      <c r="I45" s="1116"/>
      <c r="J45" s="1116"/>
      <c r="K45" s="1116"/>
      <c r="L45" s="1116"/>
      <c r="M45" s="1116"/>
    </row>
    <row r="46" spans="1:13">
      <c r="A46" s="148" t="s">
        <v>11</v>
      </c>
      <c r="C46" s="148"/>
      <c r="D46" s="148"/>
      <c r="H46" s="153"/>
      <c r="I46" s="153" t="s">
        <v>82</v>
      </c>
      <c r="J46" s="150"/>
      <c r="K46" s="150"/>
      <c r="L46" s="150"/>
    </row>
  </sheetData>
  <mergeCells count="14">
    <mergeCell ref="G44:M44"/>
    <mergeCell ref="G45:M45"/>
    <mergeCell ref="M5:M8"/>
    <mergeCell ref="A5:A8"/>
    <mergeCell ref="B5:B8"/>
    <mergeCell ref="C5:G7"/>
    <mergeCell ref="B2:L2"/>
    <mergeCell ref="L1:M1"/>
    <mergeCell ref="C1:I1"/>
    <mergeCell ref="C41:F41"/>
    <mergeCell ref="H5:L7"/>
    <mergeCell ref="H4:M4"/>
    <mergeCell ref="A3:M3"/>
    <mergeCell ref="A4:G4"/>
  </mergeCells>
  <printOptions horizontalCentered="1"/>
  <pageMargins left="0.70866141732283472" right="0.70866141732283472" top="0.23622047244094491" bottom="0" header="0.31496062992125984" footer="0.31496062992125984"/>
  <pageSetup paperSize="9" scale="78" orientation="landscape" r:id="rId1"/>
  <colBreaks count="1" manualBreakCount="1">
    <brk id="13" max="1048575" man="1"/>
  </colBreaks>
  <drawing r:id="rId2"/>
</worksheet>
</file>

<file path=xl/worksheets/sheet53.xml><?xml version="1.0" encoding="utf-8"?>
<worksheet xmlns="http://schemas.openxmlformats.org/spreadsheetml/2006/main" xmlns:r="http://schemas.openxmlformats.org/officeDocument/2006/relationships">
  <sheetPr>
    <tabColor rgb="FF00B050"/>
    <pageSetUpPr fitToPage="1"/>
  </sheetPr>
  <dimension ref="B1:M46"/>
  <sheetViews>
    <sheetView zoomScale="90" zoomScaleNormal="90" zoomScaleSheetLayoutView="63" workbookViewId="0">
      <selection activeCell="G7" sqref="G7"/>
    </sheetView>
  </sheetViews>
  <sheetFormatPr defaultRowHeight="12.75"/>
  <cols>
    <col min="2" max="2" width="36" customWidth="1"/>
    <col min="3" max="3" width="25.7109375" customWidth="1"/>
    <col min="4" max="4" width="21.85546875" customWidth="1"/>
    <col min="5" max="5" width="25.5703125" customWidth="1"/>
    <col min="6" max="6" width="19.42578125" customWidth="1"/>
    <col min="7" max="7" width="17.42578125" customWidth="1"/>
  </cols>
  <sheetData>
    <row r="1" spans="2:13" ht="18">
      <c r="B1" s="1118" t="s">
        <v>0</v>
      </c>
      <c r="C1" s="1118"/>
      <c r="D1" s="1118"/>
      <c r="E1" s="1118"/>
      <c r="F1" s="1118"/>
      <c r="G1" s="176" t="s">
        <v>558</v>
      </c>
      <c r="H1" s="169"/>
      <c r="I1" s="169"/>
      <c r="J1" s="169"/>
      <c r="K1" s="169"/>
      <c r="L1" s="169"/>
      <c r="M1" s="169"/>
    </row>
    <row r="2" spans="2:13" ht="21">
      <c r="B2" s="1119" t="s">
        <v>899</v>
      </c>
      <c r="C2" s="1119"/>
      <c r="D2" s="1119"/>
      <c r="E2" s="1119"/>
      <c r="F2" s="1119"/>
      <c r="G2" s="1119"/>
      <c r="H2" s="170"/>
      <c r="I2" s="170"/>
      <c r="J2" s="170"/>
      <c r="K2" s="170"/>
      <c r="L2" s="170"/>
      <c r="M2" s="170"/>
    </row>
    <row r="3" spans="2:13">
      <c r="B3" s="121"/>
      <c r="C3" s="121"/>
      <c r="D3" s="121"/>
      <c r="E3" s="121"/>
      <c r="F3" s="121"/>
      <c r="G3" s="121"/>
    </row>
    <row r="4" spans="2:13" ht="18.75">
      <c r="B4" s="1279" t="s">
        <v>557</v>
      </c>
      <c r="C4" s="1279"/>
      <c r="D4" s="1279"/>
      <c r="E4" s="1279"/>
      <c r="F4" s="1279"/>
      <c r="G4" s="1279"/>
      <c r="H4" s="1279"/>
    </row>
    <row r="5" spans="2:13" ht="18.75">
      <c r="B5" s="556" t="s">
        <v>671</v>
      </c>
      <c r="C5" s="177"/>
      <c r="D5" s="177"/>
      <c r="E5" s="177"/>
      <c r="F5" s="177"/>
      <c r="G5" s="177"/>
      <c r="H5" s="177"/>
    </row>
    <row r="6" spans="2:13" ht="31.5">
      <c r="B6" s="564"/>
      <c r="C6" s="565" t="s">
        <v>335</v>
      </c>
      <c r="D6" s="565" t="s">
        <v>336</v>
      </c>
      <c r="E6" s="565" t="s">
        <v>337</v>
      </c>
      <c r="F6" s="178"/>
      <c r="G6" s="178"/>
    </row>
    <row r="7" spans="2:13" ht="15">
      <c r="B7" s="179" t="s">
        <v>338</v>
      </c>
      <c r="C7" s="183" t="s">
        <v>744</v>
      </c>
      <c r="D7" s="183" t="s">
        <v>744</v>
      </c>
      <c r="E7" s="183" t="s">
        <v>744</v>
      </c>
      <c r="F7" s="178"/>
      <c r="G7" s="178"/>
    </row>
    <row r="8" spans="2:13" ht="13.5" customHeight="1">
      <c r="B8" s="179" t="s">
        <v>339</v>
      </c>
      <c r="C8" s="183" t="s">
        <v>744</v>
      </c>
      <c r="D8" s="183" t="s">
        <v>744</v>
      </c>
      <c r="E8" s="183" t="s">
        <v>744</v>
      </c>
      <c r="F8" s="178"/>
      <c r="G8" s="178"/>
    </row>
    <row r="9" spans="2:13" ht="13.5" customHeight="1">
      <c r="B9" s="179" t="s">
        <v>340</v>
      </c>
      <c r="C9" s="183"/>
      <c r="D9" s="183"/>
      <c r="E9" s="183"/>
      <c r="F9" s="178"/>
      <c r="G9" s="178"/>
    </row>
    <row r="10" spans="2:13" ht="13.5" customHeight="1">
      <c r="B10" s="180" t="s">
        <v>341</v>
      </c>
      <c r="C10" s="183" t="s">
        <v>744</v>
      </c>
      <c r="D10" s="183" t="s">
        <v>744</v>
      </c>
      <c r="E10" s="183" t="s">
        <v>744</v>
      </c>
      <c r="F10" s="178"/>
      <c r="G10" s="178"/>
    </row>
    <row r="11" spans="2:13" ht="13.5" customHeight="1">
      <c r="B11" s="180" t="s">
        <v>342</v>
      </c>
      <c r="C11" s="183" t="s">
        <v>744</v>
      </c>
      <c r="D11" s="183" t="s">
        <v>744</v>
      </c>
      <c r="E11" s="183" t="s">
        <v>744</v>
      </c>
      <c r="F11" s="178"/>
      <c r="G11" s="178"/>
    </row>
    <row r="12" spans="2:13" ht="13.5" customHeight="1">
      <c r="B12" s="180" t="s">
        <v>343</v>
      </c>
      <c r="C12" s="183" t="s">
        <v>744</v>
      </c>
      <c r="D12" s="183" t="s">
        <v>744</v>
      </c>
      <c r="E12" s="183" t="s">
        <v>744</v>
      </c>
      <c r="F12" s="178"/>
      <c r="G12" s="178"/>
    </row>
    <row r="13" spans="2:13" ht="13.5" customHeight="1">
      <c r="B13" s="180" t="s">
        <v>344</v>
      </c>
      <c r="C13" s="183" t="s">
        <v>744</v>
      </c>
      <c r="D13" s="183" t="s">
        <v>744</v>
      </c>
      <c r="E13" s="183" t="s">
        <v>744</v>
      </c>
      <c r="F13" s="178"/>
      <c r="G13" s="178"/>
    </row>
    <row r="14" spans="2:13" ht="13.5" customHeight="1">
      <c r="B14" s="180" t="s">
        <v>345</v>
      </c>
      <c r="C14" s="183" t="s">
        <v>744</v>
      </c>
      <c r="D14" s="183" t="s">
        <v>744</v>
      </c>
      <c r="E14" s="183" t="s">
        <v>744</v>
      </c>
      <c r="F14" s="178"/>
      <c r="G14" s="178"/>
    </row>
    <row r="15" spans="2:13" ht="13.5" customHeight="1">
      <c r="B15" s="180" t="s">
        <v>346</v>
      </c>
      <c r="C15" s="183" t="s">
        <v>744</v>
      </c>
      <c r="D15" s="183" t="s">
        <v>744</v>
      </c>
      <c r="E15" s="183" t="s">
        <v>744</v>
      </c>
      <c r="F15" s="178"/>
      <c r="G15" s="178"/>
    </row>
    <row r="16" spans="2:13" ht="13.5" customHeight="1">
      <c r="B16" s="180" t="s">
        <v>347</v>
      </c>
      <c r="C16" s="183" t="s">
        <v>744</v>
      </c>
      <c r="D16" s="183" t="s">
        <v>744</v>
      </c>
      <c r="E16" s="183" t="s">
        <v>744</v>
      </c>
      <c r="F16" s="178"/>
      <c r="G16" s="178"/>
    </row>
    <row r="17" spans="2:8" ht="13.5" customHeight="1">
      <c r="B17" s="180" t="s">
        <v>348</v>
      </c>
      <c r="C17" s="183" t="s">
        <v>744</v>
      </c>
      <c r="D17" s="183" t="s">
        <v>744</v>
      </c>
      <c r="E17" s="183" t="s">
        <v>744</v>
      </c>
      <c r="F17" s="178"/>
      <c r="G17" s="178"/>
    </row>
    <row r="18" spans="2:8" ht="13.5" customHeight="1">
      <c r="B18" s="181"/>
      <c r="C18" s="182"/>
      <c r="D18" s="182"/>
      <c r="E18" s="182"/>
      <c r="F18" s="178"/>
      <c r="G18" s="178"/>
    </row>
    <row r="19" spans="2:8" ht="18.75" customHeight="1">
      <c r="B19" s="1280" t="s">
        <v>1048</v>
      </c>
      <c r="C19" s="1280"/>
      <c r="D19" s="1280"/>
      <c r="E19" s="1280"/>
      <c r="F19" s="1280"/>
      <c r="G19" s="1280"/>
      <c r="H19" s="1280"/>
    </row>
    <row r="20" spans="2:8" ht="15">
      <c r="B20" s="178"/>
      <c r="C20" s="178"/>
      <c r="D20" s="178"/>
      <c r="E20" s="178"/>
      <c r="F20" s="1142" t="s">
        <v>913</v>
      </c>
      <c r="G20" s="1142"/>
      <c r="H20" s="1142"/>
    </row>
    <row r="21" spans="2:8" ht="46.15" customHeight="1">
      <c r="B21" s="539" t="s">
        <v>443</v>
      </c>
      <c r="C21" s="539" t="s">
        <v>3</v>
      </c>
      <c r="D21" s="566" t="s">
        <v>349</v>
      </c>
      <c r="E21" s="540" t="s">
        <v>350</v>
      </c>
      <c r="F21" s="539" t="s">
        <v>351</v>
      </c>
      <c r="G21" s="539" t="s">
        <v>352</v>
      </c>
    </row>
    <row r="22" spans="2:8" ht="15">
      <c r="B22" s="179" t="s">
        <v>353</v>
      </c>
      <c r="C22" s="1281" t="s">
        <v>752</v>
      </c>
      <c r="D22" s="502">
        <v>56</v>
      </c>
      <c r="E22" s="1281" t="s">
        <v>1031</v>
      </c>
      <c r="F22" s="502">
        <v>0</v>
      </c>
      <c r="G22" s="503">
        <f>D22</f>
        <v>56</v>
      </c>
    </row>
    <row r="23" spans="2:8" ht="15">
      <c r="B23" s="179" t="s">
        <v>354</v>
      </c>
      <c r="C23" s="1282"/>
      <c r="D23" s="502">
        <v>8</v>
      </c>
      <c r="E23" s="1282"/>
      <c r="F23" s="502">
        <v>0</v>
      </c>
      <c r="G23" s="503">
        <f t="shared" ref="G23:G39" si="0">D23</f>
        <v>8</v>
      </c>
    </row>
    <row r="24" spans="2:8" ht="15">
      <c r="B24" s="179" t="s">
        <v>355</v>
      </c>
      <c r="C24" s="1282"/>
      <c r="D24" s="492">
        <v>0</v>
      </c>
      <c r="E24" s="1282"/>
      <c r="F24" s="492">
        <v>0</v>
      </c>
      <c r="G24" s="503">
        <f t="shared" si="0"/>
        <v>0</v>
      </c>
    </row>
    <row r="25" spans="2:8" ht="25.5">
      <c r="B25" s="179" t="s">
        <v>356</v>
      </c>
      <c r="C25" s="1282"/>
      <c r="D25" s="492">
        <v>0</v>
      </c>
      <c r="E25" s="1282"/>
      <c r="F25" s="492">
        <v>0</v>
      </c>
      <c r="G25" s="503">
        <f t="shared" si="0"/>
        <v>0</v>
      </c>
    </row>
    <row r="26" spans="2:8" ht="32.25" customHeight="1">
      <c r="B26" s="179" t="s">
        <v>357</v>
      </c>
      <c r="C26" s="1282"/>
      <c r="D26" s="492">
        <v>4</v>
      </c>
      <c r="E26" s="1282"/>
      <c r="F26" s="717">
        <v>0</v>
      </c>
      <c r="G26" s="503">
        <f t="shared" si="0"/>
        <v>4</v>
      </c>
    </row>
    <row r="27" spans="2:8" ht="15">
      <c r="B27" s="179" t="s">
        <v>358</v>
      </c>
      <c r="C27" s="1282"/>
      <c r="D27" s="492">
        <v>0</v>
      </c>
      <c r="E27" s="1282"/>
      <c r="F27" s="717">
        <v>0</v>
      </c>
      <c r="G27" s="503">
        <f t="shared" si="0"/>
        <v>0</v>
      </c>
    </row>
    <row r="28" spans="2:8" ht="15">
      <c r="B28" s="179" t="s">
        <v>359</v>
      </c>
      <c r="C28" s="1282"/>
      <c r="D28" s="492">
        <v>124</v>
      </c>
      <c r="E28" s="1282"/>
      <c r="F28" s="717">
        <v>0</v>
      </c>
      <c r="G28" s="503">
        <f t="shared" si="0"/>
        <v>124</v>
      </c>
    </row>
    <row r="29" spans="2:8" ht="15">
      <c r="B29" s="179" t="s">
        <v>360</v>
      </c>
      <c r="C29" s="1282"/>
      <c r="D29" s="502">
        <v>0</v>
      </c>
      <c r="E29" s="1282"/>
      <c r="F29" s="717">
        <v>0</v>
      </c>
      <c r="G29" s="503">
        <f t="shared" si="0"/>
        <v>0</v>
      </c>
    </row>
    <row r="30" spans="2:8" ht="15">
      <c r="B30" s="179" t="s">
        <v>361</v>
      </c>
      <c r="C30" s="1282"/>
      <c r="D30" s="502">
        <v>0</v>
      </c>
      <c r="E30" s="1282"/>
      <c r="F30" s="717">
        <v>0</v>
      </c>
      <c r="G30" s="503">
        <f t="shared" si="0"/>
        <v>0</v>
      </c>
    </row>
    <row r="31" spans="2:8" ht="15">
      <c r="B31" s="179" t="s">
        <v>362</v>
      </c>
      <c r="C31" s="1282"/>
      <c r="D31" s="502">
        <v>0</v>
      </c>
      <c r="E31" s="1282"/>
      <c r="F31" s="717">
        <v>0</v>
      </c>
      <c r="G31" s="503">
        <f t="shared" si="0"/>
        <v>0</v>
      </c>
    </row>
    <row r="32" spans="2:8" ht="15">
      <c r="B32" s="179" t="s">
        <v>363</v>
      </c>
      <c r="C32" s="1282"/>
      <c r="D32" s="502">
        <v>18</v>
      </c>
      <c r="E32" s="1282"/>
      <c r="F32" s="717">
        <v>0</v>
      </c>
      <c r="G32" s="503">
        <f t="shared" si="0"/>
        <v>18</v>
      </c>
    </row>
    <row r="33" spans="2:8" ht="15">
      <c r="B33" s="179" t="s">
        <v>364</v>
      </c>
      <c r="C33" s="1282"/>
      <c r="D33" s="502">
        <v>0</v>
      </c>
      <c r="E33" s="1282"/>
      <c r="F33" s="717">
        <v>0</v>
      </c>
      <c r="G33" s="503">
        <f t="shared" si="0"/>
        <v>0</v>
      </c>
    </row>
    <row r="34" spans="2:8" ht="15">
      <c r="B34" s="179" t="s">
        <v>365</v>
      </c>
      <c r="C34" s="1282"/>
      <c r="D34" s="502">
        <v>0</v>
      </c>
      <c r="E34" s="1282"/>
      <c r="F34" s="717">
        <v>0</v>
      </c>
      <c r="G34" s="503">
        <f t="shared" si="0"/>
        <v>0</v>
      </c>
    </row>
    <row r="35" spans="2:8" ht="15">
      <c r="B35" s="179" t="s">
        <v>366</v>
      </c>
      <c r="C35" s="1282"/>
      <c r="D35" s="502">
        <v>0</v>
      </c>
      <c r="E35" s="1282"/>
      <c r="F35" s="717">
        <v>0</v>
      </c>
      <c r="G35" s="503">
        <f t="shared" si="0"/>
        <v>0</v>
      </c>
    </row>
    <row r="36" spans="2:8" ht="15">
      <c r="B36" s="179" t="s">
        <v>367</v>
      </c>
      <c r="C36" s="1282"/>
      <c r="D36" s="502">
        <v>0</v>
      </c>
      <c r="E36" s="1282"/>
      <c r="F36" s="717">
        <v>0</v>
      </c>
      <c r="G36" s="503">
        <f t="shared" si="0"/>
        <v>0</v>
      </c>
    </row>
    <row r="37" spans="2:8" ht="15">
      <c r="B37" s="179" t="s">
        <v>368</v>
      </c>
      <c r="C37" s="1282"/>
      <c r="D37" s="502">
        <v>0</v>
      </c>
      <c r="E37" s="1282"/>
      <c r="F37" s="717">
        <v>0</v>
      </c>
      <c r="G37" s="503">
        <f t="shared" si="0"/>
        <v>0</v>
      </c>
    </row>
    <row r="38" spans="2:8" ht="15">
      <c r="B38" s="179" t="s">
        <v>48</v>
      </c>
      <c r="C38" s="1283"/>
      <c r="D38" s="502">
        <v>11</v>
      </c>
      <c r="E38" s="1283"/>
      <c r="F38" s="717">
        <v>0</v>
      </c>
      <c r="G38" s="503">
        <f t="shared" si="0"/>
        <v>11</v>
      </c>
    </row>
    <row r="39" spans="2:8" ht="15">
      <c r="B39" s="567" t="s">
        <v>18</v>
      </c>
      <c r="C39" s="568"/>
      <c r="D39" s="567">
        <f>SUM(D22:D38)</f>
        <v>221</v>
      </c>
      <c r="E39" s="569"/>
      <c r="F39" s="570">
        <f>SUM(F22:F38)</f>
        <v>0</v>
      </c>
      <c r="G39" s="570">
        <f t="shared" si="0"/>
        <v>221</v>
      </c>
    </row>
    <row r="43" spans="2:8" ht="15" customHeight="1">
      <c r="B43" s="148"/>
      <c r="C43" s="148"/>
      <c r="D43" s="148"/>
      <c r="E43" s="1116" t="s">
        <v>12</v>
      </c>
      <c r="F43" s="1116"/>
      <c r="G43" s="162"/>
      <c r="H43" s="149"/>
    </row>
    <row r="44" spans="2:8" ht="15" customHeight="1">
      <c r="B44" s="148"/>
      <c r="C44" s="148"/>
      <c r="D44" s="148"/>
      <c r="E44" s="1116" t="s">
        <v>13</v>
      </c>
      <c r="F44" s="1116"/>
      <c r="G44" s="149"/>
      <c r="H44" s="149"/>
    </row>
    <row r="45" spans="2:8" ht="15" customHeight="1">
      <c r="B45" s="148"/>
      <c r="C45" s="148"/>
      <c r="D45" s="148"/>
      <c r="E45" s="1116" t="s">
        <v>85</v>
      </c>
      <c r="F45" s="1116"/>
      <c r="G45" s="149"/>
      <c r="H45" s="149"/>
    </row>
    <row r="46" spans="2:8">
      <c r="B46" s="148" t="s">
        <v>11</v>
      </c>
      <c r="D46" s="148"/>
      <c r="E46" s="150" t="s">
        <v>82</v>
      </c>
      <c r="F46" s="150"/>
      <c r="G46" s="150"/>
      <c r="H46" s="153"/>
    </row>
  </sheetData>
  <mergeCells count="10">
    <mergeCell ref="E44:F44"/>
    <mergeCell ref="E45:F45"/>
    <mergeCell ref="B1:F1"/>
    <mergeCell ref="B2:G2"/>
    <mergeCell ref="B4:H4"/>
    <mergeCell ref="B19:H19"/>
    <mergeCell ref="F20:H20"/>
    <mergeCell ref="E43:F43"/>
    <mergeCell ref="C22:C38"/>
    <mergeCell ref="E22:E38"/>
  </mergeCells>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54.xml><?xml version="1.0" encoding="utf-8"?>
<worksheet xmlns="http://schemas.openxmlformats.org/spreadsheetml/2006/main" xmlns:r="http://schemas.openxmlformats.org/officeDocument/2006/relationships">
  <sheetPr>
    <pageSetUpPr fitToPage="1"/>
  </sheetPr>
  <dimension ref="B2:M13"/>
  <sheetViews>
    <sheetView zoomScaleSheetLayoutView="90" workbookViewId="0">
      <selection activeCell="I12" sqref="I12"/>
    </sheetView>
  </sheetViews>
  <sheetFormatPr defaultRowHeight="12.75"/>
  <sheetData>
    <row r="2" spans="2:13">
      <c r="B2" s="12"/>
    </row>
    <row r="4" spans="2:13" ht="126.75" customHeight="1">
      <c r="I4" s="938"/>
      <c r="J4" s="938"/>
      <c r="K4" s="938"/>
      <c r="L4" s="938"/>
      <c r="M4" s="938"/>
    </row>
    <row r="5" spans="2:13" ht="6" customHeight="1">
      <c r="B5" s="938"/>
      <c r="C5" s="938"/>
      <c r="D5" s="938"/>
      <c r="E5" s="938"/>
      <c r="F5" s="938"/>
      <c r="G5" s="938"/>
      <c r="H5" s="938"/>
      <c r="I5" s="938"/>
      <c r="J5" s="938"/>
      <c r="K5" s="938"/>
      <c r="L5" s="938"/>
      <c r="M5" s="938"/>
    </row>
    <row r="6" spans="2:13" ht="12.75" hidden="1" customHeight="1">
      <c r="B6" s="938"/>
      <c r="C6" s="938"/>
      <c r="D6" s="938"/>
      <c r="E6" s="938"/>
      <c r="F6" s="938"/>
      <c r="G6" s="938"/>
      <c r="H6" s="938"/>
      <c r="I6" s="938"/>
      <c r="J6" s="938"/>
      <c r="K6" s="938"/>
      <c r="L6" s="938"/>
      <c r="M6" s="938"/>
    </row>
    <row r="7" spans="2:13" ht="12.75" hidden="1" customHeight="1">
      <c r="B7" s="938"/>
      <c r="C7" s="938"/>
      <c r="D7" s="938"/>
      <c r="E7" s="938"/>
      <c r="F7" s="938"/>
      <c r="G7" s="938"/>
      <c r="H7" s="938"/>
      <c r="I7" s="938"/>
      <c r="J7" s="938"/>
      <c r="K7" s="938"/>
      <c r="L7" s="938"/>
      <c r="M7" s="938"/>
    </row>
    <row r="8" spans="2:13" ht="12.75" hidden="1" customHeight="1">
      <c r="B8" s="938"/>
      <c r="C8" s="938"/>
      <c r="D8" s="938"/>
      <c r="E8" s="938"/>
      <c r="F8" s="938"/>
      <c r="G8" s="938"/>
      <c r="H8" s="938"/>
      <c r="I8" s="938"/>
      <c r="J8" s="938"/>
      <c r="K8" s="938"/>
      <c r="L8" s="938"/>
      <c r="M8" s="938"/>
    </row>
    <row r="9" spans="2:13" ht="12.75" hidden="1" customHeight="1">
      <c r="B9" s="938"/>
      <c r="C9" s="938"/>
      <c r="D9" s="938"/>
      <c r="E9" s="938"/>
      <c r="F9" s="938"/>
      <c r="G9" s="938"/>
      <c r="H9" s="938"/>
      <c r="I9" s="938"/>
      <c r="J9" s="938"/>
      <c r="K9" s="938"/>
      <c r="L9" s="938"/>
      <c r="M9" s="938"/>
    </row>
    <row r="10" spans="2:13" ht="12.75" hidden="1" customHeight="1">
      <c r="B10" s="938"/>
      <c r="C10" s="938"/>
      <c r="D10" s="938"/>
      <c r="E10" s="938"/>
      <c r="F10" s="938"/>
      <c r="G10" s="938"/>
      <c r="H10" s="938"/>
      <c r="I10" s="938"/>
      <c r="J10" s="938"/>
      <c r="K10" s="938"/>
      <c r="L10" s="938"/>
      <c r="M10" s="938"/>
    </row>
    <row r="11" spans="2:13" ht="12.75" hidden="1" customHeight="1">
      <c r="B11" s="938"/>
      <c r="C11" s="938"/>
      <c r="D11" s="938"/>
      <c r="E11" s="938"/>
      <c r="F11" s="938"/>
      <c r="G11" s="938"/>
      <c r="H11" s="938"/>
      <c r="I11" s="938"/>
      <c r="J11" s="938"/>
      <c r="K11" s="938"/>
      <c r="L11" s="938"/>
      <c r="M11" s="938"/>
    </row>
    <row r="12" spans="2:13" ht="106.5" customHeight="1">
      <c r="B12" s="1284" t="s">
        <v>898</v>
      </c>
      <c r="C12" s="1284"/>
      <c r="D12" s="1284"/>
      <c r="E12" s="1284"/>
      <c r="F12" s="1284"/>
      <c r="G12" s="1284"/>
      <c r="H12" s="1284"/>
      <c r="I12" s="938"/>
      <c r="J12" s="938"/>
      <c r="K12" s="938"/>
      <c r="L12" s="938"/>
      <c r="M12" s="938"/>
    </row>
    <row r="13" spans="2:13" ht="12.75" customHeight="1">
      <c r="B13" s="938"/>
      <c r="C13" s="938"/>
      <c r="D13" s="938"/>
      <c r="E13" s="938"/>
      <c r="F13" s="938"/>
      <c r="G13" s="938"/>
      <c r="H13" s="938"/>
      <c r="I13" s="938"/>
      <c r="J13" s="938"/>
      <c r="K13" s="938"/>
      <c r="L13" s="938"/>
      <c r="M13" s="938"/>
    </row>
  </sheetData>
  <mergeCells count="1">
    <mergeCell ref="B12:H12"/>
  </mergeCells>
  <printOptions horizontalCentered="1"/>
  <pageMargins left="0.70866141732283472" right="0.70866141732283472" top="0.23622047244094491" bottom="0" header="0.31496062992125984" footer="0.31496062992125984"/>
  <pageSetup paperSize="9" orientation="landscape" r:id="rId1"/>
</worksheet>
</file>

<file path=xl/worksheets/sheet55.xml><?xml version="1.0" encoding="utf-8"?>
<worksheet xmlns="http://schemas.openxmlformats.org/spreadsheetml/2006/main" xmlns:r="http://schemas.openxmlformats.org/officeDocument/2006/relationships">
  <sheetPr>
    <tabColor rgb="FF00B050"/>
    <pageSetUpPr fitToPage="1"/>
  </sheetPr>
  <dimension ref="A1:T31"/>
  <sheetViews>
    <sheetView zoomScaleSheetLayoutView="100" workbookViewId="0">
      <selection activeCell="D7" sqref="D7:H7"/>
    </sheetView>
  </sheetViews>
  <sheetFormatPr defaultColWidth="9.140625" defaultRowHeight="14.25"/>
  <cols>
    <col min="1" max="1" width="4.7109375" style="41" customWidth="1"/>
    <col min="2" max="2" width="16.85546875" style="41" customWidth="1"/>
    <col min="3" max="3" width="11.7109375" style="41" customWidth="1"/>
    <col min="4" max="4" width="12" style="41" customWidth="1"/>
    <col min="5" max="5" width="12.140625" style="41" customWidth="1"/>
    <col min="6" max="6" width="17.42578125" style="41" customWidth="1"/>
    <col min="7" max="7" width="12.42578125" style="41" customWidth="1"/>
    <col min="8" max="8" width="16" style="41" customWidth="1"/>
    <col min="9" max="9" width="12.7109375" style="41" customWidth="1"/>
    <col min="10" max="10" width="15" style="41" customWidth="1"/>
    <col min="11" max="11" width="16" style="41" customWidth="1"/>
    <col min="12" max="12" width="11.85546875" style="41" customWidth="1"/>
    <col min="13" max="16384" width="9.140625" style="41"/>
  </cols>
  <sheetData>
    <row r="1" spans="1:20" ht="15" customHeight="1">
      <c r="C1" s="941"/>
      <c r="D1" s="941"/>
      <c r="E1" s="941"/>
      <c r="F1" s="941"/>
      <c r="G1" s="941"/>
      <c r="H1" s="941"/>
      <c r="I1" s="123"/>
      <c r="J1" s="1167" t="s">
        <v>559</v>
      </c>
      <c r="K1" s="1167"/>
    </row>
    <row r="2" spans="1:20" s="46" customFormat="1" ht="19.5" customHeight="1">
      <c r="A2" s="1286" t="s">
        <v>0</v>
      </c>
      <c r="B2" s="1286"/>
      <c r="C2" s="1286"/>
      <c r="D2" s="1286"/>
      <c r="E2" s="1286"/>
      <c r="F2" s="1286"/>
      <c r="G2" s="1286"/>
      <c r="H2" s="1286"/>
      <c r="I2" s="1286"/>
      <c r="J2" s="1286"/>
      <c r="K2" s="1286"/>
    </row>
    <row r="3" spans="1:20" s="46" customFormat="1" ht="19.5" customHeight="1">
      <c r="A3" s="1285" t="s">
        <v>899</v>
      </c>
      <c r="B3" s="1285"/>
      <c r="C3" s="1285"/>
      <c r="D3" s="1285"/>
      <c r="E3" s="1285"/>
      <c r="F3" s="1285"/>
      <c r="G3" s="1285"/>
      <c r="H3" s="1285"/>
      <c r="I3" s="1285"/>
      <c r="J3" s="1285"/>
      <c r="K3" s="1285"/>
    </row>
    <row r="4" spans="1:20" s="46" customFormat="1" ht="14.25" customHeight="1">
      <c r="A4" s="53"/>
      <c r="B4" s="53"/>
      <c r="C4" s="53"/>
      <c r="D4" s="53"/>
      <c r="E4" s="53"/>
      <c r="F4" s="53"/>
      <c r="G4" s="53"/>
      <c r="H4" s="53"/>
      <c r="I4" s="53"/>
      <c r="J4" s="53"/>
      <c r="K4" s="53"/>
    </row>
    <row r="5" spans="1:20" s="46" customFormat="1" ht="18" customHeight="1">
      <c r="A5" s="1235" t="s">
        <v>959</v>
      </c>
      <c r="B5" s="1235"/>
      <c r="C5" s="1235"/>
      <c r="D5" s="1235"/>
      <c r="E5" s="1235"/>
      <c r="F5" s="1235"/>
      <c r="G5" s="1235"/>
      <c r="H5" s="1235"/>
      <c r="I5" s="1235"/>
      <c r="J5" s="1235"/>
      <c r="K5" s="1235"/>
    </row>
    <row r="6" spans="1:20" ht="15.75">
      <c r="A6" s="1188" t="s">
        <v>672</v>
      </c>
      <c r="B6" s="1188"/>
      <c r="C6" s="85"/>
      <c r="D6" s="85"/>
      <c r="E6" s="85"/>
      <c r="F6" s="85"/>
      <c r="G6" s="85"/>
      <c r="H6" s="85"/>
      <c r="I6" s="85"/>
      <c r="J6" s="85"/>
      <c r="K6" s="85"/>
    </row>
    <row r="7" spans="1:20" ht="29.25" customHeight="1">
      <c r="A7" s="1290" t="s">
        <v>72</v>
      </c>
      <c r="B7" s="1290" t="s">
        <v>73</v>
      </c>
      <c r="C7" s="1290" t="s">
        <v>74</v>
      </c>
      <c r="D7" s="1290" t="s">
        <v>164</v>
      </c>
      <c r="E7" s="1290"/>
      <c r="F7" s="1290"/>
      <c r="G7" s="1290"/>
      <c r="H7" s="1290"/>
      <c r="I7" s="1020" t="s">
        <v>251</v>
      </c>
      <c r="J7" s="1290" t="s">
        <v>75</v>
      </c>
      <c r="K7" s="1290" t="s">
        <v>502</v>
      </c>
      <c r="L7" s="1287" t="s">
        <v>76</v>
      </c>
      <c r="S7" s="45"/>
      <c r="T7" s="45"/>
    </row>
    <row r="8" spans="1:20" ht="33.75" customHeight="1">
      <c r="A8" s="1290"/>
      <c r="B8" s="1290"/>
      <c r="C8" s="1290"/>
      <c r="D8" s="1290" t="s">
        <v>77</v>
      </c>
      <c r="E8" s="1290" t="s">
        <v>78</v>
      </c>
      <c r="F8" s="1290"/>
      <c r="G8" s="1290"/>
      <c r="H8" s="571" t="s">
        <v>79</v>
      </c>
      <c r="I8" s="1291"/>
      <c r="J8" s="1290"/>
      <c r="K8" s="1290"/>
      <c r="L8" s="1287"/>
    </row>
    <row r="9" spans="1:20" ht="30">
      <c r="A9" s="1290"/>
      <c r="B9" s="1290"/>
      <c r="C9" s="1290"/>
      <c r="D9" s="1290"/>
      <c r="E9" s="571" t="s">
        <v>80</v>
      </c>
      <c r="F9" s="571" t="s">
        <v>81</v>
      </c>
      <c r="G9" s="571" t="s">
        <v>18</v>
      </c>
      <c r="H9" s="571"/>
      <c r="I9" s="1021"/>
      <c r="J9" s="1290"/>
      <c r="K9" s="1290"/>
      <c r="L9" s="1287"/>
    </row>
    <row r="10" spans="1:20" s="116" customFormat="1" ht="17.100000000000001" customHeight="1">
      <c r="A10" s="572">
        <v>1</v>
      </c>
      <c r="B10" s="572">
        <v>2</v>
      </c>
      <c r="C10" s="572">
        <v>3</v>
      </c>
      <c r="D10" s="572">
        <v>4</v>
      </c>
      <c r="E10" s="572">
        <v>5</v>
      </c>
      <c r="F10" s="572">
        <v>6</v>
      </c>
      <c r="G10" s="572">
        <v>7</v>
      </c>
      <c r="H10" s="572">
        <v>8</v>
      </c>
      <c r="I10" s="572">
        <v>9</v>
      </c>
      <c r="J10" s="572">
        <v>10</v>
      </c>
      <c r="K10" s="572">
        <v>11</v>
      </c>
      <c r="L10" s="572">
        <v>12</v>
      </c>
    </row>
    <row r="11" spans="1:20" ht="17.100000000000001" customHeight="1">
      <c r="A11" s="48">
        <v>1</v>
      </c>
      <c r="B11" s="49" t="s">
        <v>960</v>
      </c>
      <c r="C11" s="43">
        <v>30</v>
      </c>
      <c r="D11" s="271">
        <v>0</v>
      </c>
      <c r="E11" s="271">
        <v>4</v>
      </c>
      <c r="F11" s="271">
        <v>4</v>
      </c>
      <c r="G11" s="271">
        <f>E11+F11</f>
        <v>8</v>
      </c>
      <c r="H11" s="271">
        <f>D11+G11</f>
        <v>8</v>
      </c>
      <c r="I11" s="43">
        <v>30</v>
      </c>
      <c r="J11" s="271">
        <f>C11-H11</f>
        <v>22</v>
      </c>
      <c r="K11" s="271">
        <v>0</v>
      </c>
      <c r="L11" s="271"/>
    </row>
    <row r="12" spans="1:20" ht="17.100000000000001" customHeight="1">
      <c r="A12" s="48">
        <v>2</v>
      </c>
      <c r="B12" s="49" t="s">
        <v>961</v>
      </c>
      <c r="C12" s="43">
        <v>31</v>
      </c>
      <c r="D12" s="271">
        <v>22</v>
      </c>
      <c r="E12" s="271">
        <v>5</v>
      </c>
      <c r="F12" s="271">
        <v>0</v>
      </c>
      <c r="G12" s="271">
        <f t="shared" ref="G12:G22" si="0">E12+F12</f>
        <v>5</v>
      </c>
      <c r="H12" s="271">
        <f t="shared" ref="H12:H22" si="1">D12+G12</f>
        <v>27</v>
      </c>
      <c r="I12" s="43">
        <v>31</v>
      </c>
      <c r="J12" s="271">
        <f t="shared" ref="J12:J22" si="2">C12-H12</f>
        <v>4</v>
      </c>
      <c r="K12" s="271">
        <v>0</v>
      </c>
      <c r="L12" s="271"/>
    </row>
    <row r="13" spans="1:20" ht="17.100000000000001" customHeight="1">
      <c r="A13" s="48">
        <v>3</v>
      </c>
      <c r="B13" s="49" t="s">
        <v>962</v>
      </c>
      <c r="C13" s="43">
        <v>30</v>
      </c>
      <c r="D13" s="271">
        <v>16</v>
      </c>
      <c r="E13" s="271">
        <v>4</v>
      </c>
      <c r="F13" s="271">
        <v>1</v>
      </c>
      <c r="G13" s="271">
        <f t="shared" si="0"/>
        <v>5</v>
      </c>
      <c r="H13" s="271">
        <f t="shared" si="1"/>
        <v>21</v>
      </c>
      <c r="I13" s="43">
        <v>30</v>
      </c>
      <c r="J13" s="271">
        <f t="shared" si="2"/>
        <v>9</v>
      </c>
      <c r="K13" s="271">
        <v>0</v>
      </c>
      <c r="L13" s="271"/>
    </row>
    <row r="14" spans="1:20" ht="17.100000000000001" customHeight="1">
      <c r="A14" s="48">
        <v>4</v>
      </c>
      <c r="B14" s="49" t="s">
        <v>963</v>
      </c>
      <c r="C14" s="43">
        <v>31</v>
      </c>
      <c r="D14" s="271">
        <v>0</v>
      </c>
      <c r="E14" s="271">
        <v>4</v>
      </c>
      <c r="F14" s="271">
        <v>1</v>
      </c>
      <c r="G14" s="271">
        <f t="shared" si="0"/>
        <v>5</v>
      </c>
      <c r="H14" s="271">
        <f t="shared" si="1"/>
        <v>5</v>
      </c>
      <c r="I14" s="43">
        <v>31</v>
      </c>
      <c r="J14" s="271">
        <f t="shared" si="2"/>
        <v>26</v>
      </c>
      <c r="K14" s="271">
        <v>0</v>
      </c>
      <c r="L14" s="271"/>
    </row>
    <row r="15" spans="1:20" ht="17.100000000000001" customHeight="1">
      <c r="A15" s="48">
        <v>5</v>
      </c>
      <c r="B15" s="49" t="s">
        <v>964</v>
      </c>
      <c r="C15" s="43">
        <v>31</v>
      </c>
      <c r="D15" s="271">
        <v>0</v>
      </c>
      <c r="E15" s="271">
        <v>5</v>
      </c>
      <c r="F15" s="271">
        <v>4</v>
      </c>
      <c r="G15" s="271">
        <f t="shared" si="0"/>
        <v>9</v>
      </c>
      <c r="H15" s="271">
        <f t="shared" si="1"/>
        <v>9</v>
      </c>
      <c r="I15" s="43">
        <v>31</v>
      </c>
      <c r="J15" s="271">
        <f t="shared" si="2"/>
        <v>22</v>
      </c>
      <c r="K15" s="271">
        <v>0</v>
      </c>
      <c r="L15" s="271"/>
    </row>
    <row r="16" spans="1:20" s="47" customFormat="1" ht="17.100000000000001" customHeight="1">
      <c r="A16" s="48">
        <v>6</v>
      </c>
      <c r="B16" s="49" t="s">
        <v>965</v>
      </c>
      <c r="C16" s="48">
        <v>30</v>
      </c>
      <c r="D16" s="272">
        <v>0</v>
      </c>
      <c r="E16" s="272">
        <v>4</v>
      </c>
      <c r="F16" s="272">
        <v>1</v>
      </c>
      <c r="G16" s="271">
        <f t="shared" si="0"/>
        <v>5</v>
      </c>
      <c r="H16" s="271">
        <f t="shared" si="1"/>
        <v>5</v>
      </c>
      <c r="I16" s="48">
        <v>30</v>
      </c>
      <c r="J16" s="271">
        <f t="shared" si="2"/>
        <v>25</v>
      </c>
      <c r="K16" s="271">
        <v>0</v>
      </c>
      <c r="L16" s="272"/>
    </row>
    <row r="17" spans="1:12" s="47" customFormat="1" ht="17.100000000000001" customHeight="1">
      <c r="A17" s="48">
        <v>7</v>
      </c>
      <c r="B17" s="49" t="s">
        <v>966</v>
      </c>
      <c r="C17" s="48">
        <v>31</v>
      </c>
      <c r="D17" s="272">
        <v>9</v>
      </c>
      <c r="E17" s="272">
        <v>4</v>
      </c>
      <c r="F17" s="272">
        <v>0</v>
      </c>
      <c r="G17" s="271">
        <f t="shared" si="0"/>
        <v>4</v>
      </c>
      <c r="H17" s="271">
        <f t="shared" si="1"/>
        <v>13</v>
      </c>
      <c r="I17" s="48">
        <v>31</v>
      </c>
      <c r="J17" s="271">
        <f t="shared" si="2"/>
        <v>18</v>
      </c>
      <c r="K17" s="271">
        <v>0</v>
      </c>
      <c r="L17" s="272"/>
    </row>
    <row r="18" spans="1:12" s="47" customFormat="1" ht="17.100000000000001" customHeight="1">
      <c r="A18" s="48">
        <v>8</v>
      </c>
      <c r="B18" s="49" t="s">
        <v>967</v>
      </c>
      <c r="C18" s="48">
        <v>30</v>
      </c>
      <c r="D18" s="272">
        <v>0</v>
      </c>
      <c r="E18" s="272">
        <v>5</v>
      </c>
      <c r="F18" s="272">
        <v>2</v>
      </c>
      <c r="G18" s="271">
        <f t="shared" si="0"/>
        <v>7</v>
      </c>
      <c r="H18" s="271">
        <f t="shared" si="1"/>
        <v>7</v>
      </c>
      <c r="I18" s="48">
        <v>30</v>
      </c>
      <c r="J18" s="271">
        <f t="shared" si="2"/>
        <v>23</v>
      </c>
      <c r="K18" s="271">
        <v>0</v>
      </c>
      <c r="L18" s="272"/>
    </row>
    <row r="19" spans="1:12" s="47" customFormat="1" ht="17.100000000000001" customHeight="1">
      <c r="A19" s="48">
        <v>9</v>
      </c>
      <c r="B19" s="49" t="s">
        <v>968</v>
      </c>
      <c r="C19" s="48">
        <v>31</v>
      </c>
      <c r="D19" s="272">
        <v>8</v>
      </c>
      <c r="E19" s="272">
        <v>4</v>
      </c>
      <c r="F19" s="272">
        <v>1</v>
      </c>
      <c r="G19" s="271">
        <f t="shared" si="0"/>
        <v>5</v>
      </c>
      <c r="H19" s="271">
        <f t="shared" si="1"/>
        <v>13</v>
      </c>
      <c r="I19" s="48">
        <v>31</v>
      </c>
      <c r="J19" s="271">
        <f t="shared" si="2"/>
        <v>18</v>
      </c>
      <c r="K19" s="271">
        <v>0</v>
      </c>
      <c r="L19" s="272"/>
    </row>
    <row r="20" spans="1:12" s="47" customFormat="1" ht="17.100000000000001" customHeight="1">
      <c r="A20" s="48">
        <v>10</v>
      </c>
      <c r="B20" s="49" t="s">
        <v>969</v>
      </c>
      <c r="C20" s="48">
        <v>31</v>
      </c>
      <c r="D20" s="272">
        <v>0</v>
      </c>
      <c r="E20" s="272">
        <v>5</v>
      </c>
      <c r="F20" s="272">
        <v>2</v>
      </c>
      <c r="G20" s="271">
        <f t="shared" si="0"/>
        <v>7</v>
      </c>
      <c r="H20" s="271">
        <f t="shared" si="1"/>
        <v>7</v>
      </c>
      <c r="I20" s="48">
        <v>31</v>
      </c>
      <c r="J20" s="271">
        <f t="shared" si="2"/>
        <v>24</v>
      </c>
      <c r="K20" s="271">
        <v>0</v>
      </c>
      <c r="L20" s="272"/>
    </row>
    <row r="21" spans="1:12" s="47" customFormat="1" ht="17.100000000000001" customHeight="1">
      <c r="A21" s="48">
        <v>11</v>
      </c>
      <c r="B21" s="49" t="s">
        <v>970</v>
      </c>
      <c r="C21" s="48">
        <v>28</v>
      </c>
      <c r="D21" s="272">
        <v>0</v>
      </c>
      <c r="E21" s="272">
        <v>4</v>
      </c>
      <c r="F21" s="272">
        <v>1</v>
      </c>
      <c r="G21" s="271">
        <f t="shared" si="0"/>
        <v>5</v>
      </c>
      <c r="H21" s="271">
        <f t="shared" si="1"/>
        <v>5</v>
      </c>
      <c r="I21" s="48">
        <v>28</v>
      </c>
      <c r="J21" s="271">
        <f t="shared" si="2"/>
        <v>23</v>
      </c>
      <c r="K21" s="271">
        <v>0</v>
      </c>
      <c r="L21" s="272"/>
    </row>
    <row r="22" spans="1:12" s="47" customFormat="1" ht="17.100000000000001" customHeight="1">
      <c r="A22" s="48">
        <v>12</v>
      </c>
      <c r="B22" s="49" t="s">
        <v>971</v>
      </c>
      <c r="C22" s="48">
        <v>31</v>
      </c>
      <c r="D22" s="272">
        <v>0</v>
      </c>
      <c r="E22" s="272">
        <v>4</v>
      </c>
      <c r="F22" s="272">
        <v>4</v>
      </c>
      <c r="G22" s="271">
        <f t="shared" si="0"/>
        <v>8</v>
      </c>
      <c r="H22" s="271">
        <f t="shared" si="1"/>
        <v>8</v>
      </c>
      <c r="I22" s="48">
        <v>31</v>
      </c>
      <c r="J22" s="271">
        <f t="shared" si="2"/>
        <v>23</v>
      </c>
      <c r="K22" s="271">
        <v>0</v>
      </c>
      <c r="L22" s="272"/>
    </row>
    <row r="23" spans="1:12" s="47" customFormat="1" ht="17.100000000000001" customHeight="1">
      <c r="A23" s="573"/>
      <c r="B23" s="574" t="s">
        <v>18</v>
      </c>
      <c r="C23" s="575">
        <f>SUM(C11:C22)</f>
        <v>365</v>
      </c>
      <c r="D23" s="575">
        <f t="shared" ref="D23:K23" si="3">SUM(D11:D22)</f>
        <v>55</v>
      </c>
      <c r="E23" s="575">
        <f t="shared" si="3"/>
        <v>52</v>
      </c>
      <c r="F23" s="575">
        <f t="shared" si="3"/>
        <v>21</v>
      </c>
      <c r="G23" s="575">
        <f t="shared" si="3"/>
        <v>73</v>
      </c>
      <c r="H23" s="575">
        <f t="shared" si="3"/>
        <v>128</v>
      </c>
      <c r="I23" s="575">
        <f t="shared" si="3"/>
        <v>365</v>
      </c>
      <c r="J23" s="575">
        <f t="shared" si="3"/>
        <v>237</v>
      </c>
      <c r="K23" s="575">
        <f t="shared" si="3"/>
        <v>0</v>
      </c>
      <c r="L23" s="575"/>
    </row>
    <row r="24" spans="1:12" s="47" customFormat="1" ht="11.25" customHeight="1">
      <c r="A24" s="50"/>
      <c r="B24" s="51"/>
      <c r="C24" s="52"/>
      <c r="D24" s="50"/>
      <c r="E24" s="50"/>
      <c r="F24" s="50"/>
      <c r="G24" s="50"/>
      <c r="H24" s="50"/>
      <c r="I24" s="50"/>
      <c r="J24" s="50"/>
      <c r="K24" s="50"/>
    </row>
    <row r="25" spans="1:12" ht="15">
      <c r="A25" s="44" t="s">
        <v>106</v>
      </c>
      <c r="B25" s="44"/>
      <c r="C25" s="44"/>
      <c r="D25" s="44"/>
      <c r="E25" s="44"/>
      <c r="F25" s="44"/>
      <c r="G25" s="44"/>
      <c r="H25" s="44"/>
      <c r="I25" s="44"/>
      <c r="J25" s="44"/>
    </row>
    <row r="26" spans="1:12" ht="15">
      <c r="A26" s="44"/>
      <c r="B26" s="44"/>
      <c r="C26" s="44"/>
      <c r="D26" s="44"/>
      <c r="E26" s="44"/>
      <c r="F26" s="44"/>
      <c r="G26" s="44"/>
      <c r="H26" s="44"/>
      <c r="I26" s="44"/>
      <c r="J26" s="44"/>
    </row>
    <row r="27" spans="1:12" ht="15">
      <c r="A27" s="44"/>
      <c r="B27" s="44"/>
      <c r="C27" s="44"/>
      <c r="D27" s="44"/>
      <c r="E27" s="44"/>
      <c r="F27" s="44"/>
      <c r="G27" s="44"/>
      <c r="H27" s="44"/>
      <c r="I27" s="44"/>
      <c r="J27" s="44"/>
    </row>
    <row r="28" spans="1:12" ht="15">
      <c r="A28" s="44" t="s">
        <v>11</v>
      </c>
      <c r="B28" s="44"/>
      <c r="C28" s="44"/>
      <c r="D28" s="44"/>
      <c r="E28" s="44"/>
      <c r="F28" s="44"/>
      <c r="G28" s="44"/>
      <c r="H28" s="44"/>
      <c r="I28" s="44"/>
      <c r="J28" s="1288" t="s">
        <v>12</v>
      </c>
      <c r="K28" s="1288"/>
    </row>
    <row r="29" spans="1:12" ht="15">
      <c r="A29" s="1289" t="s">
        <v>13</v>
      </c>
      <c r="B29" s="1289"/>
      <c r="C29" s="1289"/>
      <c r="D29" s="1289"/>
      <c r="E29" s="1289"/>
      <c r="F29" s="1289"/>
      <c r="G29" s="1289"/>
      <c r="H29" s="1289"/>
      <c r="I29" s="1289"/>
      <c r="J29" s="1289"/>
      <c r="K29" s="1289"/>
    </row>
    <row r="30" spans="1:12" ht="15">
      <c r="A30" s="1289" t="s">
        <v>19</v>
      </c>
      <c r="B30" s="1289"/>
      <c r="C30" s="1289"/>
      <c r="D30" s="1289"/>
      <c r="E30" s="1289"/>
      <c r="F30" s="1289"/>
      <c r="G30" s="1289"/>
      <c r="H30" s="1289"/>
      <c r="I30" s="1289"/>
      <c r="J30" s="1289"/>
      <c r="K30" s="1289"/>
    </row>
    <row r="31" spans="1:12" ht="15">
      <c r="A31" s="44"/>
      <c r="B31" s="44"/>
      <c r="C31" s="44"/>
      <c r="D31" s="44"/>
      <c r="E31" s="44"/>
      <c r="F31" s="44"/>
      <c r="G31" s="44"/>
      <c r="I31" s="44" t="s">
        <v>82</v>
      </c>
      <c r="J31" s="44"/>
      <c r="K31" s="44"/>
    </row>
  </sheetData>
  <mergeCells count="19">
    <mergeCell ref="L7:L9"/>
    <mergeCell ref="J28:K28"/>
    <mergeCell ref="A29:K29"/>
    <mergeCell ref="A30:K30"/>
    <mergeCell ref="A5:K5"/>
    <mergeCell ref="A7:A9"/>
    <mergeCell ref="B7:B9"/>
    <mergeCell ref="C7:C9"/>
    <mergeCell ref="D7:H7"/>
    <mergeCell ref="J7:J9"/>
    <mergeCell ref="K7:K9"/>
    <mergeCell ref="D8:D9"/>
    <mergeCell ref="E8:G8"/>
    <mergeCell ref="I7:I9"/>
    <mergeCell ref="C1:H1"/>
    <mergeCell ref="J1:K1"/>
    <mergeCell ref="A3:K3"/>
    <mergeCell ref="A2:K2"/>
    <mergeCell ref="A6:B6"/>
  </mergeCells>
  <phoneticPr fontId="0" type="noConversion"/>
  <printOptions horizontalCentered="1"/>
  <pageMargins left="0.70866141732283472" right="0.70866141732283472" top="0.23622047244094491" bottom="0" header="0.31496062992125984" footer="0.31496062992125984"/>
  <pageSetup paperSize="9" scale="84" orientation="landscape" r:id="rId1"/>
  <drawing r:id="rId2"/>
</worksheet>
</file>

<file path=xl/worksheets/sheet56.xml><?xml version="1.0" encoding="utf-8"?>
<worksheet xmlns="http://schemas.openxmlformats.org/spreadsheetml/2006/main" xmlns:r="http://schemas.openxmlformats.org/officeDocument/2006/relationships">
  <sheetPr>
    <tabColor rgb="FF00B050"/>
    <pageSetUpPr fitToPage="1"/>
  </sheetPr>
  <dimension ref="A1:S32"/>
  <sheetViews>
    <sheetView topLeftCell="A22" zoomScaleSheetLayoutView="100" workbookViewId="0">
      <selection activeCell="D7" sqref="D7:H7"/>
    </sheetView>
  </sheetViews>
  <sheetFormatPr defaultColWidth="9.140625" defaultRowHeight="14.25"/>
  <cols>
    <col min="1" max="1" width="4.7109375" style="41" customWidth="1"/>
    <col min="2" max="2" width="14.7109375" style="41" customWidth="1"/>
    <col min="3" max="3" width="11.7109375" style="41" customWidth="1"/>
    <col min="4" max="4" width="12" style="41" customWidth="1"/>
    <col min="5" max="5" width="11.85546875" style="41" customWidth="1"/>
    <col min="6" max="6" width="18.85546875" style="41" customWidth="1"/>
    <col min="7" max="7" width="10.140625" style="41" customWidth="1"/>
    <col min="8" max="8" width="14.7109375" style="41" customWidth="1"/>
    <col min="9" max="9" width="15.28515625" style="41" customWidth="1"/>
    <col min="10" max="10" width="14.7109375" style="41" customWidth="1"/>
    <col min="11" max="11" width="11.85546875" style="41" customWidth="1"/>
    <col min="12" max="16384" width="9.140625" style="41"/>
  </cols>
  <sheetData>
    <row r="1" spans="1:19" ht="15" customHeight="1">
      <c r="C1" s="941"/>
      <c r="D1" s="941"/>
      <c r="E1" s="941"/>
      <c r="F1" s="941"/>
      <c r="G1" s="941"/>
      <c r="H1" s="941"/>
      <c r="I1" s="123"/>
      <c r="J1" s="33" t="s">
        <v>560</v>
      </c>
    </row>
    <row r="2" spans="1:19" s="46" customFormat="1" ht="19.5" customHeight="1">
      <c r="A2" s="1292" t="s">
        <v>0</v>
      </c>
      <c r="B2" s="1292"/>
      <c r="C2" s="1292"/>
      <c r="D2" s="1292"/>
      <c r="E2" s="1292"/>
      <c r="F2" s="1292"/>
      <c r="G2" s="1292"/>
      <c r="H2" s="1292"/>
      <c r="I2" s="1292"/>
      <c r="J2" s="1292"/>
    </row>
    <row r="3" spans="1:19" s="46" customFormat="1" ht="19.5" customHeight="1">
      <c r="A3" s="1285" t="s">
        <v>899</v>
      </c>
      <c r="B3" s="1285"/>
      <c r="C3" s="1285"/>
      <c r="D3" s="1285"/>
      <c r="E3" s="1285"/>
      <c r="F3" s="1285"/>
      <c r="G3" s="1285"/>
      <c r="H3" s="1285"/>
      <c r="I3" s="1285"/>
      <c r="J3" s="1285"/>
    </row>
    <row r="4" spans="1:19" s="46" customFormat="1" ht="14.25" customHeight="1">
      <c r="A4" s="53"/>
      <c r="B4" s="53"/>
      <c r="C4" s="53"/>
      <c r="D4" s="53"/>
      <c r="E4" s="53"/>
      <c r="F4" s="53"/>
      <c r="G4" s="53"/>
      <c r="H4" s="53"/>
      <c r="I4" s="53"/>
      <c r="J4" s="53"/>
    </row>
    <row r="5" spans="1:19" s="46" customFormat="1" ht="18" customHeight="1">
      <c r="A5" s="1235" t="s">
        <v>972</v>
      </c>
      <c r="B5" s="1235"/>
      <c r="C5" s="1235"/>
      <c r="D5" s="1235"/>
      <c r="E5" s="1235"/>
      <c r="F5" s="1235"/>
      <c r="G5" s="1235"/>
      <c r="H5" s="1235"/>
      <c r="I5" s="1235"/>
      <c r="J5" s="1235"/>
    </row>
    <row r="6" spans="1:19" ht="15.75">
      <c r="A6" s="1188" t="s">
        <v>672</v>
      </c>
      <c r="B6" s="1188"/>
      <c r="C6" s="107"/>
      <c r="D6" s="107"/>
      <c r="E6" s="107"/>
      <c r="F6" s="107"/>
      <c r="G6" s="107"/>
      <c r="H6" s="107"/>
      <c r="I6" s="122"/>
      <c r="J6" s="122"/>
    </row>
    <row r="7" spans="1:19" ht="29.25" customHeight="1">
      <c r="A7" s="1290" t="s">
        <v>72</v>
      </c>
      <c r="B7" s="1290" t="s">
        <v>73</v>
      </c>
      <c r="C7" s="1290" t="s">
        <v>74</v>
      </c>
      <c r="D7" s="1290" t="s">
        <v>165</v>
      </c>
      <c r="E7" s="1290"/>
      <c r="F7" s="1290"/>
      <c r="G7" s="1290"/>
      <c r="H7" s="1290"/>
      <c r="I7" s="1020" t="s">
        <v>251</v>
      </c>
      <c r="J7" s="1290" t="s">
        <v>75</v>
      </c>
      <c r="K7" s="1290" t="s">
        <v>237</v>
      </c>
    </row>
    <row r="8" spans="1:19" ht="34.15" customHeight="1">
      <c r="A8" s="1290"/>
      <c r="B8" s="1290"/>
      <c r="C8" s="1290"/>
      <c r="D8" s="1290" t="s">
        <v>77</v>
      </c>
      <c r="E8" s="1290" t="s">
        <v>78</v>
      </c>
      <c r="F8" s="1290"/>
      <c r="G8" s="1290"/>
      <c r="H8" s="1020" t="s">
        <v>79</v>
      </c>
      <c r="I8" s="1291"/>
      <c r="J8" s="1290"/>
      <c r="K8" s="1290"/>
      <c r="R8" s="45"/>
      <c r="S8" s="45"/>
    </row>
    <row r="9" spans="1:19" ht="33.75" customHeight="1">
      <c r="A9" s="1290"/>
      <c r="B9" s="1290"/>
      <c r="C9" s="1290"/>
      <c r="D9" s="1290"/>
      <c r="E9" s="571" t="s">
        <v>80</v>
      </c>
      <c r="F9" s="571" t="s">
        <v>81</v>
      </c>
      <c r="G9" s="571" t="s">
        <v>18</v>
      </c>
      <c r="H9" s="1021"/>
      <c r="I9" s="1021"/>
      <c r="J9" s="1290"/>
      <c r="K9" s="1290"/>
    </row>
    <row r="10" spans="1:19" s="47" customFormat="1" ht="17.100000000000001" customHeight="1">
      <c r="A10" s="571">
        <v>1</v>
      </c>
      <c r="B10" s="571">
        <v>2</v>
      </c>
      <c r="C10" s="571">
        <v>3</v>
      </c>
      <c r="D10" s="571">
        <v>4</v>
      </c>
      <c r="E10" s="571">
        <v>5</v>
      </c>
      <c r="F10" s="571">
        <v>6</v>
      </c>
      <c r="G10" s="571">
        <v>7</v>
      </c>
      <c r="H10" s="571">
        <v>8</v>
      </c>
      <c r="I10" s="571">
        <v>9</v>
      </c>
      <c r="J10" s="571">
        <v>10</v>
      </c>
      <c r="K10" s="571">
        <v>11</v>
      </c>
    </row>
    <row r="11" spans="1:19" ht="17.100000000000001" customHeight="1">
      <c r="A11" s="48">
        <v>1</v>
      </c>
      <c r="B11" s="49" t="s">
        <v>960</v>
      </c>
      <c r="C11" s="43">
        <v>30</v>
      </c>
      <c r="D11" s="271">
        <v>0</v>
      </c>
      <c r="E11" s="271">
        <v>4</v>
      </c>
      <c r="F11" s="271">
        <v>4</v>
      </c>
      <c r="G11" s="271">
        <v>8</v>
      </c>
      <c r="H11" s="271">
        <v>8</v>
      </c>
      <c r="I11" s="43">
        <v>30</v>
      </c>
      <c r="J11" s="271">
        <v>22</v>
      </c>
      <c r="K11" s="42">
        <v>0</v>
      </c>
    </row>
    <row r="12" spans="1:19" ht="17.100000000000001" customHeight="1">
      <c r="A12" s="48">
        <v>2</v>
      </c>
      <c r="B12" s="49" t="s">
        <v>961</v>
      </c>
      <c r="C12" s="43">
        <v>31</v>
      </c>
      <c r="D12" s="271">
        <v>22</v>
      </c>
      <c r="E12" s="271">
        <v>5</v>
      </c>
      <c r="F12" s="271">
        <v>0</v>
      </c>
      <c r="G12" s="271">
        <v>5</v>
      </c>
      <c r="H12" s="271">
        <v>27</v>
      </c>
      <c r="I12" s="43">
        <v>31</v>
      </c>
      <c r="J12" s="271">
        <v>4</v>
      </c>
      <c r="K12" s="42">
        <v>0</v>
      </c>
    </row>
    <row r="13" spans="1:19" ht="17.100000000000001" customHeight="1">
      <c r="A13" s="48">
        <v>3</v>
      </c>
      <c r="B13" s="49" t="s">
        <v>962</v>
      </c>
      <c r="C13" s="43">
        <v>30</v>
      </c>
      <c r="D13" s="271">
        <v>16</v>
      </c>
      <c r="E13" s="271">
        <v>4</v>
      </c>
      <c r="F13" s="271">
        <v>1</v>
      </c>
      <c r="G13" s="271">
        <v>5</v>
      </c>
      <c r="H13" s="271">
        <v>21</v>
      </c>
      <c r="I13" s="43">
        <v>30</v>
      </c>
      <c r="J13" s="271">
        <v>9</v>
      </c>
      <c r="K13" s="42">
        <v>0</v>
      </c>
    </row>
    <row r="14" spans="1:19" ht="17.100000000000001" customHeight="1">
      <c r="A14" s="48">
        <v>4</v>
      </c>
      <c r="B14" s="49" t="s">
        <v>963</v>
      </c>
      <c r="C14" s="43">
        <v>31</v>
      </c>
      <c r="D14" s="271">
        <v>0</v>
      </c>
      <c r="E14" s="271">
        <v>4</v>
      </c>
      <c r="F14" s="271">
        <v>1</v>
      </c>
      <c r="G14" s="271">
        <v>5</v>
      </c>
      <c r="H14" s="271">
        <v>5</v>
      </c>
      <c r="I14" s="43">
        <v>31</v>
      </c>
      <c r="J14" s="271">
        <v>26</v>
      </c>
      <c r="K14" s="42">
        <v>0</v>
      </c>
    </row>
    <row r="15" spans="1:19" ht="17.100000000000001" customHeight="1">
      <c r="A15" s="48">
        <v>5</v>
      </c>
      <c r="B15" s="49" t="s">
        <v>964</v>
      </c>
      <c r="C15" s="43">
        <v>31</v>
      </c>
      <c r="D15" s="271">
        <v>0</v>
      </c>
      <c r="E15" s="271">
        <v>5</v>
      </c>
      <c r="F15" s="271">
        <v>4</v>
      </c>
      <c r="G15" s="271">
        <v>9</v>
      </c>
      <c r="H15" s="271">
        <v>9</v>
      </c>
      <c r="I15" s="43">
        <v>31</v>
      </c>
      <c r="J15" s="271">
        <v>22</v>
      </c>
      <c r="K15" s="42">
        <v>0</v>
      </c>
    </row>
    <row r="16" spans="1:19" s="47" customFormat="1" ht="17.100000000000001" customHeight="1">
      <c r="A16" s="48">
        <v>6</v>
      </c>
      <c r="B16" s="49" t="s">
        <v>965</v>
      </c>
      <c r="C16" s="48">
        <v>30</v>
      </c>
      <c r="D16" s="272">
        <v>0</v>
      </c>
      <c r="E16" s="272">
        <v>4</v>
      </c>
      <c r="F16" s="272">
        <v>1</v>
      </c>
      <c r="G16" s="271">
        <v>5</v>
      </c>
      <c r="H16" s="271">
        <v>5</v>
      </c>
      <c r="I16" s="48">
        <v>30</v>
      </c>
      <c r="J16" s="271">
        <v>25</v>
      </c>
      <c r="K16" s="49">
        <v>0</v>
      </c>
    </row>
    <row r="17" spans="1:11" s="47" customFormat="1" ht="17.100000000000001" customHeight="1">
      <c r="A17" s="48">
        <v>7</v>
      </c>
      <c r="B17" s="49" t="s">
        <v>966</v>
      </c>
      <c r="C17" s="48">
        <v>31</v>
      </c>
      <c r="D17" s="272">
        <v>9</v>
      </c>
      <c r="E17" s="272">
        <v>4</v>
      </c>
      <c r="F17" s="272">
        <v>0</v>
      </c>
      <c r="G17" s="271">
        <v>4</v>
      </c>
      <c r="H17" s="271">
        <v>13</v>
      </c>
      <c r="I17" s="48">
        <v>31</v>
      </c>
      <c r="J17" s="271">
        <v>18</v>
      </c>
      <c r="K17" s="49">
        <v>0</v>
      </c>
    </row>
    <row r="18" spans="1:11" s="47" customFormat="1" ht="17.100000000000001" customHeight="1">
      <c r="A18" s="48">
        <v>8</v>
      </c>
      <c r="B18" s="49" t="s">
        <v>967</v>
      </c>
      <c r="C18" s="48">
        <v>30</v>
      </c>
      <c r="D18" s="272">
        <v>0</v>
      </c>
      <c r="E18" s="272">
        <v>5</v>
      </c>
      <c r="F18" s="272">
        <v>2</v>
      </c>
      <c r="G18" s="271">
        <v>7</v>
      </c>
      <c r="H18" s="271">
        <v>7</v>
      </c>
      <c r="I18" s="48">
        <v>30</v>
      </c>
      <c r="J18" s="271">
        <v>23</v>
      </c>
      <c r="K18" s="49">
        <v>0</v>
      </c>
    </row>
    <row r="19" spans="1:11" s="47" customFormat="1" ht="17.100000000000001" customHeight="1">
      <c r="A19" s="48">
        <v>9</v>
      </c>
      <c r="B19" s="49" t="s">
        <v>968</v>
      </c>
      <c r="C19" s="48">
        <v>31</v>
      </c>
      <c r="D19" s="272">
        <v>8</v>
      </c>
      <c r="E19" s="272">
        <v>4</v>
      </c>
      <c r="F19" s="272">
        <v>1</v>
      </c>
      <c r="G19" s="271">
        <v>5</v>
      </c>
      <c r="H19" s="271">
        <v>13</v>
      </c>
      <c r="I19" s="48">
        <v>31</v>
      </c>
      <c r="J19" s="271">
        <v>18</v>
      </c>
      <c r="K19" s="49">
        <v>0</v>
      </c>
    </row>
    <row r="20" spans="1:11" s="47" customFormat="1" ht="17.100000000000001" customHeight="1">
      <c r="A20" s="48">
        <v>10</v>
      </c>
      <c r="B20" s="49" t="s">
        <v>969</v>
      </c>
      <c r="C20" s="48">
        <v>31</v>
      </c>
      <c r="D20" s="272">
        <v>0</v>
      </c>
      <c r="E20" s="272">
        <v>5</v>
      </c>
      <c r="F20" s="272">
        <v>2</v>
      </c>
      <c r="G20" s="271">
        <v>7</v>
      </c>
      <c r="H20" s="271">
        <v>7</v>
      </c>
      <c r="I20" s="48">
        <v>31</v>
      </c>
      <c r="J20" s="271">
        <v>24</v>
      </c>
      <c r="K20" s="49">
        <v>0</v>
      </c>
    </row>
    <row r="21" spans="1:11" s="47" customFormat="1" ht="17.100000000000001" customHeight="1">
      <c r="A21" s="48">
        <v>11</v>
      </c>
      <c r="B21" s="49" t="s">
        <v>970</v>
      </c>
      <c r="C21" s="48">
        <v>28</v>
      </c>
      <c r="D21" s="272">
        <v>0</v>
      </c>
      <c r="E21" s="272">
        <v>4</v>
      </c>
      <c r="F21" s="272">
        <v>1</v>
      </c>
      <c r="G21" s="271">
        <v>5</v>
      </c>
      <c r="H21" s="271">
        <v>5</v>
      </c>
      <c r="I21" s="48">
        <v>28</v>
      </c>
      <c r="J21" s="271">
        <v>23</v>
      </c>
      <c r="K21" s="49">
        <v>0</v>
      </c>
    </row>
    <row r="22" spans="1:11" s="47" customFormat="1" ht="17.100000000000001" customHeight="1">
      <c r="A22" s="48">
        <v>12</v>
      </c>
      <c r="B22" s="49" t="s">
        <v>971</v>
      </c>
      <c r="C22" s="48">
        <v>31</v>
      </c>
      <c r="D22" s="272">
        <v>0</v>
      </c>
      <c r="E22" s="272">
        <v>4</v>
      </c>
      <c r="F22" s="272">
        <v>4</v>
      </c>
      <c r="G22" s="271">
        <v>8</v>
      </c>
      <c r="H22" s="271">
        <v>8</v>
      </c>
      <c r="I22" s="48">
        <v>31</v>
      </c>
      <c r="J22" s="271">
        <v>23</v>
      </c>
      <c r="K22" s="49">
        <v>0</v>
      </c>
    </row>
    <row r="23" spans="1:11" s="47" customFormat="1" ht="17.100000000000001" customHeight="1">
      <c r="A23" s="573"/>
      <c r="B23" s="574" t="s">
        <v>18</v>
      </c>
      <c r="C23" s="576">
        <f>SUM(C11:C22)</f>
        <v>365</v>
      </c>
      <c r="D23" s="576">
        <f t="shared" ref="D23:K23" si="0">SUM(D11:D22)</f>
        <v>55</v>
      </c>
      <c r="E23" s="576">
        <f t="shared" si="0"/>
        <v>52</v>
      </c>
      <c r="F23" s="576">
        <f t="shared" si="0"/>
        <v>21</v>
      </c>
      <c r="G23" s="576">
        <f t="shared" si="0"/>
        <v>73</v>
      </c>
      <c r="H23" s="576">
        <f t="shared" si="0"/>
        <v>128</v>
      </c>
      <c r="I23" s="576">
        <f t="shared" si="0"/>
        <v>365</v>
      </c>
      <c r="J23" s="576">
        <f t="shared" si="0"/>
        <v>237</v>
      </c>
      <c r="K23" s="574">
        <f t="shared" si="0"/>
        <v>0</v>
      </c>
    </row>
    <row r="24" spans="1:11" s="47" customFormat="1" ht="11.25" customHeight="1">
      <c r="A24" s="50"/>
      <c r="B24" s="51"/>
      <c r="C24" s="52"/>
      <c r="D24" s="50"/>
      <c r="E24" s="50"/>
      <c r="F24" s="50"/>
      <c r="G24" s="50"/>
      <c r="H24" s="50"/>
      <c r="I24" s="50"/>
      <c r="J24" s="50"/>
    </row>
    <row r="25" spans="1:11" ht="15">
      <c r="A25" s="44" t="s">
        <v>106</v>
      </c>
      <c r="B25" s="44"/>
      <c r="C25" s="44"/>
      <c r="D25" s="44"/>
      <c r="E25" s="44"/>
      <c r="F25" s="44"/>
      <c r="G25" s="44"/>
      <c r="H25" s="44"/>
      <c r="I25" s="44"/>
      <c r="J25" s="44"/>
    </row>
    <row r="26" spans="1:11" ht="15">
      <c r="A26" s="44"/>
      <c r="B26" s="44"/>
      <c r="C26" s="44"/>
      <c r="D26" s="44"/>
      <c r="E26" s="44"/>
      <c r="F26" s="44"/>
      <c r="G26" s="44"/>
      <c r="H26" s="44"/>
      <c r="I26" s="44"/>
      <c r="J26" s="44"/>
    </row>
    <row r="27" spans="1:11" ht="15">
      <c r="A27" s="44"/>
      <c r="B27" s="44"/>
      <c r="C27" s="44"/>
      <c r="D27" s="44"/>
      <c r="E27" s="44"/>
      <c r="F27" s="44"/>
      <c r="G27" s="44"/>
      <c r="H27" s="44"/>
      <c r="I27" s="44"/>
      <c r="J27" s="44"/>
    </row>
    <row r="28" spans="1:11">
      <c r="D28" s="41" t="s">
        <v>10</v>
      </c>
    </row>
    <row r="29" spans="1:11" ht="15">
      <c r="A29" s="44" t="s">
        <v>11</v>
      </c>
      <c r="B29" s="44"/>
      <c r="C29" s="44"/>
      <c r="D29" s="44"/>
      <c r="E29" s="44"/>
      <c r="F29" s="44"/>
      <c r="G29" s="44"/>
      <c r="H29" s="44"/>
      <c r="I29" s="44"/>
      <c r="J29" s="120" t="s">
        <v>12</v>
      </c>
    </row>
    <row r="30" spans="1:11" ht="15">
      <c r="A30" s="1289" t="s">
        <v>13</v>
      </c>
      <c r="B30" s="1289"/>
      <c r="C30" s="1289"/>
      <c r="D30" s="1289"/>
      <c r="E30" s="1289"/>
      <c r="F30" s="1289"/>
      <c r="G30" s="1289"/>
      <c r="H30" s="1289"/>
      <c r="I30" s="1289"/>
      <c r="J30" s="1289"/>
    </row>
    <row r="31" spans="1:11" ht="15">
      <c r="A31" s="1289" t="s">
        <v>19</v>
      </c>
      <c r="B31" s="1289"/>
      <c r="C31" s="1289"/>
      <c r="D31" s="1289"/>
      <c r="E31" s="1289"/>
      <c r="F31" s="1289"/>
      <c r="G31" s="1289"/>
      <c r="H31" s="1289"/>
      <c r="I31" s="1289"/>
      <c r="J31" s="1289"/>
    </row>
    <row r="32" spans="1:11" ht="15">
      <c r="A32" s="44"/>
      <c r="B32" s="44"/>
      <c r="C32" s="44"/>
      <c r="D32" s="44"/>
      <c r="E32" s="44"/>
      <c r="F32" s="44"/>
      <c r="G32" s="44"/>
      <c r="H32" s="44" t="s">
        <v>82</v>
      </c>
      <c r="I32" s="44"/>
      <c r="J32" s="44"/>
    </row>
  </sheetData>
  <mergeCells count="17">
    <mergeCell ref="A30:J30"/>
    <mergeCell ref="A31:J31"/>
    <mergeCell ref="A7:A9"/>
    <mergeCell ref="B7:B9"/>
    <mergeCell ref="C7:C9"/>
    <mergeCell ref="D7:H7"/>
    <mergeCell ref="J7:J9"/>
    <mergeCell ref="D8:D9"/>
    <mergeCell ref="E8:G8"/>
    <mergeCell ref="I7:I9"/>
    <mergeCell ref="K7:K9"/>
    <mergeCell ref="H8:H9"/>
    <mergeCell ref="C1:H1"/>
    <mergeCell ref="A2:J2"/>
    <mergeCell ref="A3:J3"/>
    <mergeCell ref="A5:J5"/>
    <mergeCell ref="A6:B6"/>
  </mergeCells>
  <phoneticPr fontId="0" type="noConversion"/>
  <printOptions horizontalCentered="1"/>
  <pageMargins left="0.70866141732283472" right="0.70866141732283472" top="0.23622047244094491" bottom="0" header="0.31496062992125984" footer="0.31496062992125984"/>
  <pageSetup paperSize="9" scale="95" orientation="landscape" r:id="rId1"/>
  <drawing r:id="rId2"/>
</worksheet>
</file>

<file path=xl/worksheets/sheet57.xml><?xml version="1.0" encoding="utf-8"?>
<worksheet xmlns="http://schemas.openxmlformats.org/spreadsheetml/2006/main" xmlns:r="http://schemas.openxmlformats.org/officeDocument/2006/relationships">
  <sheetPr>
    <tabColor rgb="FF00B050"/>
  </sheetPr>
  <dimension ref="A1:T61"/>
  <sheetViews>
    <sheetView topLeftCell="A22" zoomScaleSheetLayoutView="100" workbookViewId="0">
      <selection activeCell="C7" sqref="C7:G7"/>
    </sheetView>
  </sheetViews>
  <sheetFormatPr defaultColWidth="9.140625" defaultRowHeight="12.75"/>
  <cols>
    <col min="1" max="1" width="5.140625" style="196" customWidth="1"/>
    <col min="2" max="2" width="16.42578125" style="196" customWidth="1"/>
    <col min="3" max="3" width="10.28515625" style="196" customWidth="1"/>
    <col min="4" max="4" width="8.42578125" style="196" customWidth="1"/>
    <col min="5" max="5" width="8.28515625" style="196" customWidth="1"/>
    <col min="6" max="6" width="9.85546875" style="196" customWidth="1"/>
    <col min="7" max="7" width="10.85546875" style="196" customWidth="1"/>
    <col min="8" max="8" width="8.42578125" style="196" customWidth="1"/>
    <col min="9" max="9" width="10.28515625" style="186" customWidth="1"/>
    <col min="10" max="10" width="9.140625" style="186" customWidth="1"/>
    <col min="11" max="11" width="8" style="186" customWidth="1"/>
    <col min="12" max="12" width="8.42578125" style="186" customWidth="1"/>
    <col min="13" max="13" width="7.5703125" style="186" customWidth="1"/>
    <col min="14" max="14" width="9.5703125" style="186" customWidth="1"/>
    <col min="15" max="19" width="9.140625" style="186" customWidth="1"/>
    <col min="20" max="20" width="11.42578125" style="615" customWidth="1"/>
    <col min="21" max="16384" width="9.140625" style="186"/>
  </cols>
  <sheetData>
    <row r="1" spans="1:20" ht="15">
      <c r="G1" s="1293"/>
      <c r="H1" s="1293"/>
      <c r="I1" s="1293"/>
      <c r="J1" s="196"/>
      <c r="K1" s="196"/>
      <c r="L1" s="196"/>
      <c r="M1" s="196"/>
      <c r="N1" s="196"/>
      <c r="O1" s="196"/>
      <c r="P1" s="196"/>
      <c r="Q1" s="624" t="s">
        <v>561</v>
      </c>
      <c r="R1" s="624"/>
      <c r="S1" s="624"/>
    </row>
    <row r="2" spans="1:20" ht="15.75" customHeight="1">
      <c r="A2" s="1301" t="s">
        <v>0</v>
      </c>
      <c r="B2" s="1301"/>
      <c r="C2" s="1301"/>
      <c r="D2" s="1301"/>
      <c r="E2" s="1301"/>
      <c r="F2" s="1301"/>
      <c r="G2" s="1301"/>
      <c r="H2" s="1301"/>
      <c r="I2" s="1301"/>
      <c r="J2" s="1301"/>
      <c r="K2" s="1301"/>
      <c r="L2" s="1301"/>
      <c r="M2" s="1301"/>
      <c r="N2" s="1301"/>
      <c r="O2" s="1301"/>
      <c r="P2" s="1301"/>
      <c r="Q2" s="1301"/>
      <c r="R2" s="1301"/>
      <c r="S2" s="1301"/>
      <c r="T2" s="1301"/>
    </row>
    <row r="3" spans="1:20" ht="14.25" customHeight="1">
      <c r="A3" s="1302" t="s">
        <v>899</v>
      </c>
      <c r="B3" s="1302"/>
      <c r="C3" s="1302"/>
      <c r="D3" s="1302"/>
      <c r="E3" s="1302"/>
      <c r="F3" s="1302"/>
      <c r="G3" s="1302"/>
      <c r="H3" s="1302"/>
      <c r="I3" s="1302"/>
      <c r="J3" s="1302"/>
      <c r="K3" s="1302"/>
      <c r="L3" s="1302"/>
      <c r="M3" s="1302"/>
      <c r="N3" s="1302"/>
      <c r="O3" s="1302"/>
      <c r="P3" s="1302"/>
      <c r="Q3" s="1302"/>
      <c r="R3" s="1302"/>
      <c r="S3" s="1302"/>
      <c r="T3" s="1302"/>
    </row>
    <row r="4" spans="1:20">
      <c r="A4" s="1294" t="s">
        <v>973</v>
      </c>
      <c r="B4" s="1294"/>
      <c r="C4" s="1294"/>
      <c r="D4" s="1294"/>
      <c r="E4" s="1294"/>
      <c r="F4" s="1294"/>
      <c r="G4" s="1294"/>
      <c r="H4" s="1294"/>
      <c r="I4" s="1294"/>
      <c r="J4" s="1294"/>
      <c r="K4" s="1294"/>
      <c r="L4" s="1294"/>
      <c r="M4" s="1294"/>
      <c r="N4" s="1294"/>
      <c r="O4" s="1294"/>
      <c r="P4" s="1294"/>
      <c r="Q4" s="1294"/>
      <c r="R4" s="1294"/>
      <c r="S4" s="1294"/>
      <c r="T4" s="1294"/>
    </row>
    <row r="5" spans="1:20" s="187" customFormat="1" ht="7.5" customHeight="1">
      <c r="A5" s="1294"/>
      <c r="B5" s="1294"/>
      <c r="C5" s="1294"/>
      <c r="D5" s="1294"/>
      <c r="E5" s="1294"/>
      <c r="F5" s="1294"/>
      <c r="G5" s="1294"/>
      <c r="H5" s="1294"/>
      <c r="I5" s="1294"/>
      <c r="J5" s="1294"/>
      <c r="K5" s="1294"/>
      <c r="L5" s="1294"/>
      <c r="M5" s="1294"/>
      <c r="N5" s="1294"/>
      <c r="O5" s="1294"/>
      <c r="P5" s="1294"/>
      <c r="Q5" s="1294"/>
      <c r="R5" s="1294"/>
      <c r="S5" s="1294"/>
      <c r="T5" s="1294"/>
    </row>
    <row r="6" spans="1:20">
      <c r="A6" s="1297" t="s">
        <v>672</v>
      </c>
      <c r="B6" s="1297"/>
      <c r="H6" s="197"/>
      <c r="I6" s="196"/>
      <c r="J6" s="196"/>
      <c r="K6" s="196"/>
      <c r="L6" s="1296"/>
      <c r="M6" s="1296"/>
      <c r="N6" s="1296"/>
      <c r="O6" s="1296"/>
      <c r="P6" s="1296"/>
      <c r="Q6" s="1296"/>
      <c r="R6" s="1296"/>
      <c r="S6" s="1296"/>
      <c r="T6" s="1296"/>
    </row>
    <row r="7" spans="1:20" ht="39" customHeight="1">
      <c r="A7" s="985" t="s">
        <v>2</v>
      </c>
      <c r="B7" s="985" t="s">
        <v>3</v>
      </c>
      <c r="C7" s="989" t="s">
        <v>512</v>
      </c>
      <c r="D7" s="1031"/>
      <c r="E7" s="1031"/>
      <c r="F7" s="1031"/>
      <c r="G7" s="990"/>
      <c r="H7" s="1036" t="s">
        <v>83</v>
      </c>
      <c r="I7" s="989" t="s">
        <v>84</v>
      </c>
      <c r="J7" s="1031"/>
      <c r="K7" s="1031"/>
      <c r="L7" s="990"/>
      <c r="M7" s="989" t="s">
        <v>821</v>
      </c>
      <c r="N7" s="1031"/>
      <c r="O7" s="1031"/>
      <c r="P7" s="1031"/>
      <c r="Q7" s="1031"/>
      <c r="R7" s="1031"/>
      <c r="S7" s="989" t="s">
        <v>891</v>
      </c>
      <c r="T7" s="990"/>
    </row>
    <row r="8" spans="1:20" ht="36" customHeight="1">
      <c r="A8" s="985"/>
      <c r="B8" s="985"/>
      <c r="C8" s="532" t="s">
        <v>5</v>
      </c>
      <c r="D8" s="532" t="s">
        <v>6</v>
      </c>
      <c r="E8" s="532" t="s">
        <v>373</v>
      </c>
      <c r="F8" s="531" t="s">
        <v>100</v>
      </c>
      <c r="G8" s="531" t="s">
        <v>238</v>
      </c>
      <c r="H8" s="1038"/>
      <c r="I8" s="532" t="s">
        <v>186</v>
      </c>
      <c r="J8" s="532" t="s">
        <v>116</v>
      </c>
      <c r="K8" s="532" t="s">
        <v>117</v>
      </c>
      <c r="L8" s="532" t="s">
        <v>460</v>
      </c>
      <c r="M8" s="850" t="s">
        <v>143</v>
      </c>
      <c r="N8" s="850" t="s">
        <v>837</v>
      </c>
      <c r="O8" s="850" t="s">
        <v>823</v>
      </c>
      <c r="P8" s="850" t="s">
        <v>824</v>
      </c>
      <c r="Q8" s="850" t="s">
        <v>825</v>
      </c>
      <c r="R8" s="850" t="s">
        <v>826</v>
      </c>
      <c r="S8" s="850" t="s">
        <v>892</v>
      </c>
      <c r="T8" s="850" t="s">
        <v>893</v>
      </c>
    </row>
    <row r="9" spans="1:20" s="188" customFormat="1">
      <c r="A9" s="532">
        <v>1</v>
      </c>
      <c r="B9" s="532">
        <v>2</v>
      </c>
      <c r="C9" s="532">
        <v>3</v>
      </c>
      <c r="D9" s="532">
        <v>4</v>
      </c>
      <c r="E9" s="532">
        <v>5</v>
      </c>
      <c r="F9" s="532">
        <v>6</v>
      </c>
      <c r="G9" s="532">
        <v>7</v>
      </c>
      <c r="H9" s="532">
        <v>8</v>
      </c>
      <c r="I9" s="532">
        <v>9</v>
      </c>
      <c r="J9" s="532">
        <v>10</v>
      </c>
      <c r="K9" s="532">
        <v>11</v>
      </c>
      <c r="L9" s="532">
        <v>12</v>
      </c>
      <c r="M9" s="850">
        <v>13</v>
      </c>
      <c r="N9" s="850">
        <v>14</v>
      </c>
      <c r="O9" s="850">
        <v>15</v>
      </c>
      <c r="P9" s="850">
        <v>16</v>
      </c>
      <c r="Q9" s="850">
        <v>17</v>
      </c>
      <c r="R9" s="850">
        <v>18</v>
      </c>
      <c r="S9" s="850">
        <v>19</v>
      </c>
      <c r="T9" s="850">
        <v>20</v>
      </c>
    </row>
    <row r="10" spans="1:20" s="188" customFormat="1">
      <c r="A10" s="84">
        <v>1</v>
      </c>
      <c r="B10" s="225" t="s">
        <v>673</v>
      </c>
      <c r="C10" s="284">
        <v>74396</v>
      </c>
      <c r="D10" s="284">
        <v>280</v>
      </c>
      <c r="E10" s="284">
        <v>0</v>
      </c>
      <c r="F10" s="284">
        <v>0</v>
      </c>
      <c r="G10" s="284">
        <f>C10+D10+E10+F10</f>
        <v>74676</v>
      </c>
      <c r="H10" s="283">
        <v>237</v>
      </c>
      <c r="I10" s="307">
        <f>J10</f>
        <v>1769.8212000000001</v>
      </c>
      <c r="J10" s="307">
        <f>G10*H10*100/1000000</f>
        <v>1769.8212000000001</v>
      </c>
      <c r="K10" s="307">
        <v>0</v>
      </c>
      <c r="L10" s="307">
        <v>0</v>
      </c>
      <c r="M10" s="307">
        <f>N10</f>
        <v>149.352</v>
      </c>
      <c r="N10" s="307">
        <f>G10*50*40/1000000</f>
        <v>149.352</v>
      </c>
      <c r="O10" s="307">
        <v>0</v>
      </c>
      <c r="P10" s="307">
        <v>0</v>
      </c>
      <c r="Q10" s="307">
        <v>0</v>
      </c>
      <c r="R10" s="307">
        <v>0</v>
      </c>
      <c r="S10" s="865">
        <v>150</v>
      </c>
      <c r="T10" s="857">
        <f>J10*S10/10000</f>
        <v>26.547318000000001</v>
      </c>
    </row>
    <row r="11" spans="1:20" s="188" customFormat="1">
      <c r="A11" s="84">
        <v>2</v>
      </c>
      <c r="B11" s="225" t="s">
        <v>674</v>
      </c>
      <c r="C11" s="284">
        <v>157170</v>
      </c>
      <c r="D11" s="284">
        <v>107</v>
      </c>
      <c r="E11" s="284">
        <v>0</v>
      </c>
      <c r="F11" s="284">
        <v>698</v>
      </c>
      <c r="G11" s="284">
        <f t="shared" ref="G11:G39" si="0">C11+D11+E11+F11</f>
        <v>157975</v>
      </c>
      <c r="H11" s="283">
        <v>237</v>
      </c>
      <c r="I11" s="307">
        <f t="shared" ref="I11:I39" si="1">J11</f>
        <v>3744.0075000000002</v>
      </c>
      <c r="J11" s="307">
        <f t="shared" ref="J11:J39" si="2">G11*H11*100/1000000</f>
        <v>3744.0075000000002</v>
      </c>
      <c r="K11" s="307">
        <v>0</v>
      </c>
      <c r="L11" s="307">
        <v>0</v>
      </c>
      <c r="M11" s="307">
        <f t="shared" ref="M11:M39" si="3">N11</f>
        <v>315.95</v>
      </c>
      <c r="N11" s="307">
        <f t="shared" ref="N11:N39" si="4">G11*50*40/1000000</f>
        <v>315.95</v>
      </c>
      <c r="O11" s="307">
        <v>0</v>
      </c>
      <c r="P11" s="307">
        <v>0</v>
      </c>
      <c r="Q11" s="307">
        <v>0</v>
      </c>
      <c r="R11" s="307">
        <v>0</v>
      </c>
      <c r="S11" s="865">
        <v>150</v>
      </c>
      <c r="T11" s="857">
        <f t="shared" ref="T11:T39" si="5">J11*S11/10000</f>
        <v>56.160112499999997</v>
      </c>
    </row>
    <row r="12" spans="1:20" s="188" customFormat="1">
      <c r="A12" s="84">
        <v>3</v>
      </c>
      <c r="B12" s="225" t="s">
        <v>675</v>
      </c>
      <c r="C12" s="284">
        <v>84994</v>
      </c>
      <c r="D12" s="284">
        <v>292</v>
      </c>
      <c r="E12" s="284">
        <v>0</v>
      </c>
      <c r="F12" s="284">
        <v>0</v>
      </c>
      <c r="G12" s="284">
        <f t="shared" si="0"/>
        <v>85286</v>
      </c>
      <c r="H12" s="283">
        <v>237</v>
      </c>
      <c r="I12" s="307">
        <f t="shared" si="1"/>
        <v>2021.2782</v>
      </c>
      <c r="J12" s="307">
        <f t="shared" si="2"/>
        <v>2021.2782</v>
      </c>
      <c r="K12" s="307">
        <v>0</v>
      </c>
      <c r="L12" s="307">
        <v>0</v>
      </c>
      <c r="M12" s="307">
        <f t="shared" si="3"/>
        <v>170.572</v>
      </c>
      <c r="N12" s="307">
        <f t="shared" si="4"/>
        <v>170.572</v>
      </c>
      <c r="O12" s="307">
        <v>0</v>
      </c>
      <c r="P12" s="307">
        <v>0</v>
      </c>
      <c r="Q12" s="307">
        <v>0</v>
      </c>
      <c r="R12" s="307">
        <v>0</v>
      </c>
      <c r="S12" s="865">
        <v>150</v>
      </c>
      <c r="T12" s="857">
        <f t="shared" si="5"/>
        <v>30.319172999999999</v>
      </c>
    </row>
    <row r="13" spans="1:20" s="188" customFormat="1">
      <c r="A13" s="84">
        <v>4</v>
      </c>
      <c r="B13" s="225" t="s">
        <v>676</v>
      </c>
      <c r="C13" s="284">
        <v>97858</v>
      </c>
      <c r="D13" s="284">
        <v>1132</v>
      </c>
      <c r="E13" s="284">
        <v>0</v>
      </c>
      <c r="F13" s="284">
        <v>309</v>
      </c>
      <c r="G13" s="284">
        <f t="shared" si="0"/>
        <v>99299</v>
      </c>
      <c r="H13" s="283">
        <v>237</v>
      </c>
      <c r="I13" s="307">
        <f t="shared" si="1"/>
        <v>2353.3863000000001</v>
      </c>
      <c r="J13" s="307">
        <f t="shared" si="2"/>
        <v>2353.3863000000001</v>
      </c>
      <c r="K13" s="307">
        <v>0</v>
      </c>
      <c r="L13" s="307">
        <v>0</v>
      </c>
      <c r="M13" s="307">
        <f t="shared" si="3"/>
        <v>198.59800000000001</v>
      </c>
      <c r="N13" s="307">
        <f t="shared" si="4"/>
        <v>198.59800000000001</v>
      </c>
      <c r="O13" s="307">
        <v>0</v>
      </c>
      <c r="P13" s="307">
        <v>0</v>
      </c>
      <c r="Q13" s="307">
        <v>0</v>
      </c>
      <c r="R13" s="307">
        <v>0</v>
      </c>
      <c r="S13" s="865">
        <v>150</v>
      </c>
      <c r="T13" s="857">
        <f t="shared" si="5"/>
        <v>35.300794500000002</v>
      </c>
    </row>
    <row r="14" spans="1:20" s="188" customFormat="1">
      <c r="A14" s="84">
        <v>5</v>
      </c>
      <c r="B14" s="225" t="s">
        <v>677</v>
      </c>
      <c r="C14" s="373">
        <v>120534</v>
      </c>
      <c r="D14" s="284">
        <v>25</v>
      </c>
      <c r="E14" s="284">
        <v>0</v>
      </c>
      <c r="F14" s="284">
        <v>0</v>
      </c>
      <c r="G14" s="284">
        <f t="shared" si="0"/>
        <v>120559</v>
      </c>
      <c r="H14" s="283">
        <v>237</v>
      </c>
      <c r="I14" s="307">
        <f t="shared" si="1"/>
        <v>2857.2483000000002</v>
      </c>
      <c r="J14" s="307">
        <f t="shared" si="2"/>
        <v>2857.2483000000002</v>
      </c>
      <c r="K14" s="307">
        <v>0</v>
      </c>
      <c r="L14" s="307">
        <v>0</v>
      </c>
      <c r="M14" s="307">
        <f t="shared" si="3"/>
        <v>241.11799999999999</v>
      </c>
      <c r="N14" s="307">
        <f t="shared" si="4"/>
        <v>241.11799999999999</v>
      </c>
      <c r="O14" s="307">
        <v>0</v>
      </c>
      <c r="P14" s="307">
        <v>0</v>
      </c>
      <c r="Q14" s="307">
        <v>0</v>
      </c>
      <c r="R14" s="307">
        <v>0</v>
      </c>
      <c r="S14" s="865">
        <v>150</v>
      </c>
      <c r="T14" s="857">
        <f t="shared" si="5"/>
        <v>42.858724500000008</v>
      </c>
    </row>
    <row r="15" spans="1:20" s="188" customFormat="1">
      <c r="A15" s="84">
        <v>6</v>
      </c>
      <c r="B15" s="225" t="s">
        <v>678</v>
      </c>
      <c r="C15" s="284">
        <v>33685</v>
      </c>
      <c r="D15" s="284">
        <v>0</v>
      </c>
      <c r="E15" s="284">
        <v>0</v>
      </c>
      <c r="F15" s="284">
        <v>0</v>
      </c>
      <c r="G15" s="284">
        <f t="shared" si="0"/>
        <v>33685</v>
      </c>
      <c r="H15" s="283">
        <v>237</v>
      </c>
      <c r="I15" s="307">
        <f t="shared" si="1"/>
        <v>798.33450000000005</v>
      </c>
      <c r="J15" s="307">
        <f t="shared" si="2"/>
        <v>798.33450000000005</v>
      </c>
      <c r="K15" s="307">
        <v>0</v>
      </c>
      <c r="L15" s="307">
        <v>0</v>
      </c>
      <c r="M15" s="307">
        <f t="shared" si="3"/>
        <v>67.37</v>
      </c>
      <c r="N15" s="307">
        <f t="shared" si="4"/>
        <v>67.37</v>
      </c>
      <c r="O15" s="307">
        <v>0</v>
      </c>
      <c r="P15" s="307">
        <v>0</v>
      </c>
      <c r="Q15" s="307">
        <v>0</v>
      </c>
      <c r="R15" s="307">
        <v>0</v>
      </c>
      <c r="S15" s="865">
        <v>150</v>
      </c>
      <c r="T15" s="857">
        <f t="shared" si="5"/>
        <v>11.9750175</v>
      </c>
    </row>
    <row r="16" spans="1:20" s="188" customFormat="1">
      <c r="A16" s="84">
        <v>7</v>
      </c>
      <c r="B16" s="225" t="s">
        <v>679</v>
      </c>
      <c r="C16" s="284">
        <v>104815</v>
      </c>
      <c r="D16" s="284">
        <v>694</v>
      </c>
      <c r="E16" s="284">
        <v>0</v>
      </c>
      <c r="F16" s="284">
        <v>131</v>
      </c>
      <c r="G16" s="284">
        <f t="shared" si="0"/>
        <v>105640</v>
      </c>
      <c r="H16" s="283">
        <v>237</v>
      </c>
      <c r="I16" s="307">
        <f t="shared" si="1"/>
        <v>2503.6680000000001</v>
      </c>
      <c r="J16" s="307">
        <f t="shared" si="2"/>
        <v>2503.6680000000001</v>
      </c>
      <c r="K16" s="307">
        <v>0</v>
      </c>
      <c r="L16" s="307">
        <v>0</v>
      </c>
      <c r="M16" s="307">
        <f t="shared" si="3"/>
        <v>211.28</v>
      </c>
      <c r="N16" s="307">
        <f t="shared" si="4"/>
        <v>211.28</v>
      </c>
      <c r="O16" s="307">
        <v>0</v>
      </c>
      <c r="P16" s="307">
        <v>0</v>
      </c>
      <c r="Q16" s="307">
        <v>0</v>
      </c>
      <c r="R16" s="307">
        <v>0</v>
      </c>
      <c r="S16" s="865">
        <v>150</v>
      </c>
      <c r="T16" s="857">
        <f t="shared" si="5"/>
        <v>37.555019999999999</v>
      </c>
    </row>
    <row r="17" spans="1:20" s="188" customFormat="1">
      <c r="A17" s="84">
        <v>8</v>
      </c>
      <c r="B17" s="225" t="s">
        <v>680</v>
      </c>
      <c r="C17" s="284">
        <v>20031</v>
      </c>
      <c r="D17" s="284">
        <v>0</v>
      </c>
      <c r="E17" s="284">
        <v>0</v>
      </c>
      <c r="F17" s="284">
        <v>0</v>
      </c>
      <c r="G17" s="284">
        <f t="shared" si="0"/>
        <v>20031</v>
      </c>
      <c r="H17" s="283">
        <v>237</v>
      </c>
      <c r="I17" s="307">
        <f t="shared" si="1"/>
        <v>474.73469999999998</v>
      </c>
      <c r="J17" s="307">
        <f t="shared" si="2"/>
        <v>474.73469999999998</v>
      </c>
      <c r="K17" s="307">
        <v>0</v>
      </c>
      <c r="L17" s="307">
        <v>0</v>
      </c>
      <c r="M17" s="307">
        <f t="shared" si="3"/>
        <v>40.061999999999998</v>
      </c>
      <c r="N17" s="307">
        <f t="shared" si="4"/>
        <v>40.061999999999998</v>
      </c>
      <c r="O17" s="307">
        <v>0</v>
      </c>
      <c r="P17" s="307">
        <v>0</v>
      </c>
      <c r="Q17" s="307">
        <v>0</v>
      </c>
      <c r="R17" s="307">
        <v>0</v>
      </c>
      <c r="S17" s="865">
        <v>150</v>
      </c>
      <c r="T17" s="857">
        <f t="shared" si="5"/>
        <v>7.1210205000000002</v>
      </c>
    </row>
    <row r="18" spans="1:20" s="188" customFormat="1">
      <c r="A18" s="84">
        <v>9</v>
      </c>
      <c r="B18" s="225" t="s">
        <v>681</v>
      </c>
      <c r="C18" s="284">
        <v>73747</v>
      </c>
      <c r="D18" s="284">
        <v>0</v>
      </c>
      <c r="E18" s="284">
        <v>0</v>
      </c>
      <c r="F18" s="284">
        <v>0</v>
      </c>
      <c r="G18" s="284">
        <f t="shared" si="0"/>
        <v>73747</v>
      </c>
      <c r="H18" s="283">
        <v>237</v>
      </c>
      <c r="I18" s="307">
        <f t="shared" si="1"/>
        <v>1747.8039000000001</v>
      </c>
      <c r="J18" s="307">
        <f t="shared" si="2"/>
        <v>1747.8039000000001</v>
      </c>
      <c r="K18" s="307">
        <v>0</v>
      </c>
      <c r="L18" s="307">
        <v>0</v>
      </c>
      <c r="M18" s="307">
        <f t="shared" si="3"/>
        <v>147.494</v>
      </c>
      <c r="N18" s="307">
        <f t="shared" si="4"/>
        <v>147.494</v>
      </c>
      <c r="O18" s="307">
        <v>0</v>
      </c>
      <c r="P18" s="307">
        <v>0</v>
      </c>
      <c r="Q18" s="307">
        <v>0</v>
      </c>
      <c r="R18" s="307">
        <v>0</v>
      </c>
      <c r="S18" s="865">
        <v>150</v>
      </c>
      <c r="T18" s="857">
        <f t="shared" si="5"/>
        <v>26.217058500000004</v>
      </c>
    </row>
    <row r="19" spans="1:20" s="188" customFormat="1">
      <c r="A19" s="84">
        <v>10</v>
      </c>
      <c r="B19" s="225" t="s">
        <v>682</v>
      </c>
      <c r="C19" s="284">
        <v>49925</v>
      </c>
      <c r="D19" s="284">
        <v>908</v>
      </c>
      <c r="E19" s="284">
        <v>0</v>
      </c>
      <c r="F19" s="284">
        <v>0</v>
      </c>
      <c r="G19" s="284">
        <f t="shared" si="0"/>
        <v>50833</v>
      </c>
      <c r="H19" s="283">
        <v>237</v>
      </c>
      <c r="I19" s="307">
        <f t="shared" si="1"/>
        <v>1204.7420999999999</v>
      </c>
      <c r="J19" s="307">
        <f t="shared" si="2"/>
        <v>1204.7420999999999</v>
      </c>
      <c r="K19" s="307">
        <v>0</v>
      </c>
      <c r="L19" s="307">
        <v>0</v>
      </c>
      <c r="M19" s="307">
        <f t="shared" si="3"/>
        <v>101.666</v>
      </c>
      <c r="N19" s="307">
        <f t="shared" si="4"/>
        <v>101.666</v>
      </c>
      <c r="O19" s="307">
        <v>0</v>
      </c>
      <c r="P19" s="307">
        <v>0</v>
      </c>
      <c r="Q19" s="307">
        <v>0</v>
      </c>
      <c r="R19" s="307">
        <v>0</v>
      </c>
      <c r="S19" s="865">
        <v>150</v>
      </c>
      <c r="T19" s="857">
        <f t="shared" si="5"/>
        <v>18.0711315</v>
      </c>
    </row>
    <row r="20" spans="1:20" s="188" customFormat="1">
      <c r="A20" s="84">
        <v>11</v>
      </c>
      <c r="B20" s="225" t="s">
        <v>683</v>
      </c>
      <c r="C20" s="284">
        <v>196085</v>
      </c>
      <c r="D20" s="284">
        <v>872</v>
      </c>
      <c r="E20" s="284">
        <v>0</v>
      </c>
      <c r="F20" s="284">
        <v>0</v>
      </c>
      <c r="G20" s="284">
        <f t="shared" si="0"/>
        <v>196957</v>
      </c>
      <c r="H20" s="283">
        <v>237</v>
      </c>
      <c r="I20" s="307">
        <f t="shared" si="1"/>
        <v>4667.8809000000001</v>
      </c>
      <c r="J20" s="307">
        <f t="shared" si="2"/>
        <v>4667.8809000000001</v>
      </c>
      <c r="K20" s="307">
        <v>0</v>
      </c>
      <c r="L20" s="307">
        <v>0</v>
      </c>
      <c r="M20" s="307">
        <f t="shared" si="3"/>
        <v>393.91399999999999</v>
      </c>
      <c r="N20" s="307">
        <f t="shared" si="4"/>
        <v>393.91399999999999</v>
      </c>
      <c r="O20" s="307">
        <v>0</v>
      </c>
      <c r="P20" s="307">
        <v>0</v>
      </c>
      <c r="Q20" s="307">
        <v>0</v>
      </c>
      <c r="R20" s="307">
        <v>0</v>
      </c>
      <c r="S20" s="865">
        <v>150</v>
      </c>
      <c r="T20" s="857">
        <f t="shared" si="5"/>
        <v>70.018213500000002</v>
      </c>
    </row>
    <row r="21" spans="1:20" s="188" customFormat="1" ht="13.5" customHeight="1">
      <c r="A21" s="84">
        <v>12</v>
      </c>
      <c r="B21" s="225" t="s">
        <v>684</v>
      </c>
      <c r="C21" s="284">
        <v>48087</v>
      </c>
      <c r="D21" s="284">
        <v>566</v>
      </c>
      <c r="E21" s="284">
        <v>0</v>
      </c>
      <c r="F21" s="284">
        <v>50</v>
      </c>
      <c r="G21" s="284">
        <f t="shared" si="0"/>
        <v>48703</v>
      </c>
      <c r="H21" s="283">
        <v>237</v>
      </c>
      <c r="I21" s="307">
        <f t="shared" si="1"/>
        <v>1154.2610999999999</v>
      </c>
      <c r="J21" s="307">
        <f t="shared" si="2"/>
        <v>1154.2610999999999</v>
      </c>
      <c r="K21" s="307">
        <v>0</v>
      </c>
      <c r="L21" s="307">
        <v>0</v>
      </c>
      <c r="M21" s="307">
        <f t="shared" si="3"/>
        <v>97.406000000000006</v>
      </c>
      <c r="N21" s="307">
        <f t="shared" si="4"/>
        <v>97.406000000000006</v>
      </c>
      <c r="O21" s="307">
        <v>0</v>
      </c>
      <c r="P21" s="307">
        <v>0</v>
      </c>
      <c r="Q21" s="307">
        <v>0</v>
      </c>
      <c r="R21" s="307">
        <v>0</v>
      </c>
      <c r="S21" s="865">
        <v>150</v>
      </c>
      <c r="T21" s="857">
        <f t="shared" si="5"/>
        <v>17.313916499999998</v>
      </c>
    </row>
    <row r="22" spans="1:20" s="188" customFormat="1">
      <c r="A22" s="84">
        <v>13</v>
      </c>
      <c r="B22" s="225" t="s">
        <v>685</v>
      </c>
      <c r="C22" s="284">
        <v>123419</v>
      </c>
      <c r="D22" s="284">
        <v>351</v>
      </c>
      <c r="E22" s="284">
        <v>0</v>
      </c>
      <c r="F22" s="284">
        <v>1866</v>
      </c>
      <c r="G22" s="284">
        <f t="shared" si="0"/>
        <v>125636</v>
      </c>
      <c r="H22" s="283">
        <v>237</v>
      </c>
      <c r="I22" s="307">
        <f t="shared" si="1"/>
        <v>2977.5731999999998</v>
      </c>
      <c r="J22" s="307">
        <f t="shared" si="2"/>
        <v>2977.5731999999998</v>
      </c>
      <c r="K22" s="307">
        <v>0</v>
      </c>
      <c r="L22" s="307">
        <v>0</v>
      </c>
      <c r="M22" s="307">
        <f t="shared" si="3"/>
        <v>251.27199999999999</v>
      </c>
      <c r="N22" s="307">
        <f t="shared" si="4"/>
        <v>251.27199999999999</v>
      </c>
      <c r="O22" s="307">
        <v>0</v>
      </c>
      <c r="P22" s="307">
        <v>0</v>
      </c>
      <c r="Q22" s="307">
        <v>0</v>
      </c>
      <c r="R22" s="307">
        <v>0</v>
      </c>
      <c r="S22" s="865">
        <v>150</v>
      </c>
      <c r="T22" s="857">
        <f t="shared" si="5"/>
        <v>44.663598</v>
      </c>
    </row>
    <row r="23" spans="1:20" s="188" customFormat="1">
      <c r="A23" s="84">
        <v>14</v>
      </c>
      <c r="B23" s="225" t="s">
        <v>686</v>
      </c>
      <c r="C23" s="284">
        <v>26354</v>
      </c>
      <c r="D23" s="284">
        <v>348</v>
      </c>
      <c r="E23" s="284">
        <v>0</v>
      </c>
      <c r="F23" s="284">
        <v>0</v>
      </c>
      <c r="G23" s="284">
        <f t="shared" si="0"/>
        <v>26702</v>
      </c>
      <c r="H23" s="283">
        <v>237</v>
      </c>
      <c r="I23" s="307">
        <f t="shared" si="1"/>
        <v>632.8374</v>
      </c>
      <c r="J23" s="307">
        <f t="shared" si="2"/>
        <v>632.8374</v>
      </c>
      <c r="K23" s="307">
        <v>0</v>
      </c>
      <c r="L23" s="307">
        <v>0</v>
      </c>
      <c r="M23" s="307">
        <f t="shared" si="3"/>
        <v>53.404000000000003</v>
      </c>
      <c r="N23" s="307">
        <f t="shared" si="4"/>
        <v>53.404000000000003</v>
      </c>
      <c r="O23" s="307">
        <v>0</v>
      </c>
      <c r="P23" s="307">
        <v>0</v>
      </c>
      <c r="Q23" s="307">
        <v>0</v>
      </c>
      <c r="R23" s="307">
        <v>0</v>
      </c>
      <c r="S23" s="865">
        <v>150</v>
      </c>
      <c r="T23" s="857">
        <f t="shared" si="5"/>
        <v>9.4925610000000002</v>
      </c>
    </row>
    <row r="24" spans="1:20">
      <c r="A24" s="84">
        <v>15</v>
      </c>
      <c r="B24" s="225" t="s">
        <v>687</v>
      </c>
      <c r="C24" s="384">
        <v>116802</v>
      </c>
      <c r="D24" s="377">
        <v>0</v>
      </c>
      <c r="E24" s="377">
        <v>0</v>
      </c>
      <c r="F24" s="284">
        <v>0</v>
      </c>
      <c r="G24" s="284">
        <f t="shared" si="0"/>
        <v>116802</v>
      </c>
      <c r="H24" s="283">
        <v>237</v>
      </c>
      <c r="I24" s="307">
        <f t="shared" si="1"/>
        <v>2768.2073999999998</v>
      </c>
      <c r="J24" s="307">
        <f t="shared" si="2"/>
        <v>2768.2073999999998</v>
      </c>
      <c r="K24" s="307">
        <v>0</v>
      </c>
      <c r="L24" s="307">
        <v>0</v>
      </c>
      <c r="M24" s="307">
        <f t="shared" si="3"/>
        <v>233.60400000000001</v>
      </c>
      <c r="N24" s="307">
        <f t="shared" si="4"/>
        <v>233.60400000000001</v>
      </c>
      <c r="O24" s="307">
        <v>0</v>
      </c>
      <c r="P24" s="307">
        <v>0</v>
      </c>
      <c r="Q24" s="307">
        <v>0</v>
      </c>
      <c r="R24" s="307">
        <v>0</v>
      </c>
      <c r="S24" s="865">
        <v>150</v>
      </c>
      <c r="T24" s="857">
        <f t="shared" si="5"/>
        <v>41.523111</v>
      </c>
    </row>
    <row r="25" spans="1:20">
      <c r="A25" s="84">
        <v>16</v>
      </c>
      <c r="B25" s="227" t="s">
        <v>688</v>
      </c>
      <c r="C25" s="377">
        <v>75778</v>
      </c>
      <c r="D25" s="377">
        <v>102</v>
      </c>
      <c r="E25" s="377">
        <v>0</v>
      </c>
      <c r="F25" s="284">
        <v>0</v>
      </c>
      <c r="G25" s="284">
        <f t="shared" si="0"/>
        <v>75880</v>
      </c>
      <c r="H25" s="283">
        <v>237</v>
      </c>
      <c r="I25" s="307">
        <f t="shared" si="1"/>
        <v>1798.356</v>
      </c>
      <c r="J25" s="307">
        <f t="shared" si="2"/>
        <v>1798.356</v>
      </c>
      <c r="K25" s="307">
        <v>0</v>
      </c>
      <c r="L25" s="307">
        <v>0</v>
      </c>
      <c r="M25" s="307">
        <f t="shared" si="3"/>
        <v>151.76</v>
      </c>
      <c r="N25" s="307">
        <f t="shared" si="4"/>
        <v>151.76</v>
      </c>
      <c r="O25" s="307">
        <v>0</v>
      </c>
      <c r="P25" s="307">
        <v>0</v>
      </c>
      <c r="Q25" s="307">
        <v>0</v>
      </c>
      <c r="R25" s="307">
        <v>0</v>
      </c>
      <c r="S25" s="865">
        <v>150</v>
      </c>
      <c r="T25" s="857">
        <f t="shared" si="5"/>
        <v>26.975340000000003</v>
      </c>
    </row>
    <row r="26" spans="1:20">
      <c r="A26" s="84">
        <v>17</v>
      </c>
      <c r="B26" s="227" t="s">
        <v>689</v>
      </c>
      <c r="C26" s="384">
        <v>84479</v>
      </c>
      <c r="D26" s="384">
        <v>983</v>
      </c>
      <c r="E26" s="384">
        <v>0</v>
      </c>
      <c r="F26" s="284">
        <v>338</v>
      </c>
      <c r="G26" s="284">
        <f t="shared" si="0"/>
        <v>85800</v>
      </c>
      <c r="H26" s="283">
        <v>237</v>
      </c>
      <c r="I26" s="307">
        <f t="shared" si="1"/>
        <v>2033.46</v>
      </c>
      <c r="J26" s="307">
        <f t="shared" si="2"/>
        <v>2033.46</v>
      </c>
      <c r="K26" s="307">
        <v>0</v>
      </c>
      <c r="L26" s="307">
        <v>0</v>
      </c>
      <c r="M26" s="307">
        <f t="shared" si="3"/>
        <v>171.6</v>
      </c>
      <c r="N26" s="307">
        <f t="shared" si="4"/>
        <v>171.6</v>
      </c>
      <c r="O26" s="307">
        <v>0</v>
      </c>
      <c r="P26" s="307">
        <v>0</v>
      </c>
      <c r="Q26" s="307">
        <v>0</v>
      </c>
      <c r="R26" s="307">
        <v>0</v>
      </c>
      <c r="S26" s="865">
        <v>150</v>
      </c>
      <c r="T26" s="857">
        <f t="shared" si="5"/>
        <v>30.501899999999999</v>
      </c>
    </row>
    <row r="27" spans="1:20">
      <c r="A27" s="84">
        <v>18</v>
      </c>
      <c r="B27" s="227" t="s">
        <v>690</v>
      </c>
      <c r="C27" s="377">
        <v>142512</v>
      </c>
      <c r="D27" s="377">
        <v>556</v>
      </c>
      <c r="E27" s="377">
        <v>0</v>
      </c>
      <c r="F27" s="284">
        <v>137</v>
      </c>
      <c r="G27" s="284">
        <f t="shared" si="0"/>
        <v>143205</v>
      </c>
      <c r="H27" s="283">
        <v>237</v>
      </c>
      <c r="I27" s="307">
        <f t="shared" si="1"/>
        <v>3393.9585000000002</v>
      </c>
      <c r="J27" s="307">
        <f t="shared" si="2"/>
        <v>3393.9585000000002</v>
      </c>
      <c r="K27" s="307">
        <v>0</v>
      </c>
      <c r="L27" s="307">
        <v>0</v>
      </c>
      <c r="M27" s="307">
        <f t="shared" si="3"/>
        <v>286.41000000000003</v>
      </c>
      <c r="N27" s="307">
        <f t="shared" si="4"/>
        <v>286.41000000000003</v>
      </c>
      <c r="O27" s="307">
        <v>0</v>
      </c>
      <c r="P27" s="307">
        <v>0</v>
      </c>
      <c r="Q27" s="307">
        <v>0</v>
      </c>
      <c r="R27" s="307">
        <v>0</v>
      </c>
      <c r="S27" s="865">
        <v>150</v>
      </c>
      <c r="T27" s="857">
        <f t="shared" si="5"/>
        <v>50.909377500000005</v>
      </c>
    </row>
    <row r="28" spans="1:20">
      <c r="A28" s="84">
        <v>19</v>
      </c>
      <c r="B28" s="227" t="s">
        <v>691</v>
      </c>
      <c r="C28" s="377">
        <v>83052</v>
      </c>
      <c r="D28" s="377">
        <v>470</v>
      </c>
      <c r="E28" s="377">
        <v>0</v>
      </c>
      <c r="F28" s="284">
        <v>25</v>
      </c>
      <c r="G28" s="284">
        <f t="shared" si="0"/>
        <v>83547</v>
      </c>
      <c r="H28" s="283">
        <v>237</v>
      </c>
      <c r="I28" s="307">
        <f t="shared" si="1"/>
        <v>1980.0639000000001</v>
      </c>
      <c r="J28" s="307">
        <f t="shared" si="2"/>
        <v>1980.0639000000001</v>
      </c>
      <c r="K28" s="307">
        <v>0</v>
      </c>
      <c r="L28" s="307">
        <v>0</v>
      </c>
      <c r="M28" s="307">
        <f t="shared" si="3"/>
        <v>167.09399999999999</v>
      </c>
      <c r="N28" s="307">
        <f t="shared" si="4"/>
        <v>167.09399999999999</v>
      </c>
      <c r="O28" s="307">
        <v>0</v>
      </c>
      <c r="P28" s="307">
        <v>0</v>
      </c>
      <c r="Q28" s="307">
        <v>0</v>
      </c>
      <c r="R28" s="307">
        <v>0</v>
      </c>
      <c r="S28" s="865">
        <v>150</v>
      </c>
      <c r="T28" s="857">
        <f t="shared" si="5"/>
        <v>29.700958500000002</v>
      </c>
    </row>
    <row r="29" spans="1:20">
      <c r="A29" s="84">
        <v>20</v>
      </c>
      <c r="B29" s="227" t="s">
        <v>692</v>
      </c>
      <c r="C29" s="377">
        <v>129748</v>
      </c>
      <c r="D29" s="377">
        <v>1302</v>
      </c>
      <c r="E29" s="377">
        <v>0</v>
      </c>
      <c r="F29" s="284">
        <v>0</v>
      </c>
      <c r="G29" s="284">
        <f t="shared" si="0"/>
        <v>131050</v>
      </c>
      <c r="H29" s="283">
        <v>237</v>
      </c>
      <c r="I29" s="307">
        <f t="shared" si="1"/>
        <v>3105.8850000000002</v>
      </c>
      <c r="J29" s="307">
        <f t="shared" si="2"/>
        <v>3105.8850000000002</v>
      </c>
      <c r="K29" s="307">
        <v>0</v>
      </c>
      <c r="L29" s="307">
        <v>0</v>
      </c>
      <c r="M29" s="307">
        <f t="shared" si="3"/>
        <v>262.10000000000002</v>
      </c>
      <c r="N29" s="307">
        <f t="shared" si="4"/>
        <v>262.10000000000002</v>
      </c>
      <c r="O29" s="307">
        <v>0</v>
      </c>
      <c r="P29" s="307">
        <v>0</v>
      </c>
      <c r="Q29" s="307">
        <v>0</v>
      </c>
      <c r="R29" s="307">
        <v>0</v>
      </c>
      <c r="S29" s="865">
        <v>150</v>
      </c>
      <c r="T29" s="857">
        <f t="shared" si="5"/>
        <v>46.588275000000003</v>
      </c>
    </row>
    <row r="30" spans="1:20">
      <c r="A30" s="84">
        <v>21</v>
      </c>
      <c r="B30" s="227" t="s">
        <v>693</v>
      </c>
      <c r="C30" s="377">
        <v>77654</v>
      </c>
      <c r="D30" s="377">
        <v>48</v>
      </c>
      <c r="E30" s="377">
        <v>0</v>
      </c>
      <c r="F30" s="284">
        <v>0</v>
      </c>
      <c r="G30" s="284">
        <f t="shared" si="0"/>
        <v>77702</v>
      </c>
      <c r="H30" s="283">
        <v>237</v>
      </c>
      <c r="I30" s="307">
        <f t="shared" si="1"/>
        <v>1841.5373999999999</v>
      </c>
      <c r="J30" s="307">
        <f t="shared" si="2"/>
        <v>1841.5373999999999</v>
      </c>
      <c r="K30" s="307">
        <v>0</v>
      </c>
      <c r="L30" s="307">
        <v>0</v>
      </c>
      <c r="M30" s="307">
        <f t="shared" si="3"/>
        <v>155.404</v>
      </c>
      <c r="N30" s="307">
        <f t="shared" si="4"/>
        <v>155.404</v>
      </c>
      <c r="O30" s="307">
        <v>0</v>
      </c>
      <c r="P30" s="307">
        <v>0</v>
      </c>
      <c r="Q30" s="307">
        <v>0</v>
      </c>
      <c r="R30" s="307">
        <v>0</v>
      </c>
      <c r="S30" s="865">
        <v>150</v>
      </c>
      <c r="T30" s="857">
        <f t="shared" si="5"/>
        <v>27.623061</v>
      </c>
    </row>
    <row r="31" spans="1:20">
      <c r="A31" s="84">
        <v>22</v>
      </c>
      <c r="B31" s="227" t="s">
        <v>694</v>
      </c>
      <c r="C31" s="377">
        <v>201963</v>
      </c>
      <c r="D31" s="377">
        <v>296</v>
      </c>
      <c r="E31" s="377">
        <v>0</v>
      </c>
      <c r="F31" s="284">
        <v>201</v>
      </c>
      <c r="G31" s="284">
        <f t="shared" si="0"/>
        <v>202460</v>
      </c>
      <c r="H31" s="283">
        <v>237</v>
      </c>
      <c r="I31" s="307">
        <f t="shared" si="1"/>
        <v>4798.3019999999997</v>
      </c>
      <c r="J31" s="307">
        <f t="shared" si="2"/>
        <v>4798.3019999999997</v>
      </c>
      <c r="K31" s="307">
        <v>0</v>
      </c>
      <c r="L31" s="307">
        <v>0</v>
      </c>
      <c r="M31" s="307">
        <f t="shared" si="3"/>
        <v>404.92</v>
      </c>
      <c r="N31" s="307">
        <f t="shared" si="4"/>
        <v>404.92</v>
      </c>
      <c r="O31" s="307">
        <v>0</v>
      </c>
      <c r="P31" s="307">
        <v>0</v>
      </c>
      <c r="Q31" s="307">
        <v>0</v>
      </c>
      <c r="R31" s="307">
        <v>0</v>
      </c>
      <c r="S31" s="865">
        <v>150</v>
      </c>
      <c r="T31" s="857">
        <f t="shared" si="5"/>
        <v>71.974529999999987</v>
      </c>
    </row>
    <row r="32" spans="1:20">
      <c r="A32" s="84">
        <v>23</v>
      </c>
      <c r="B32" s="227" t="s">
        <v>695</v>
      </c>
      <c r="C32" s="377">
        <v>129905</v>
      </c>
      <c r="D32" s="377">
        <v>541</v>
      </c>
      <c r="E32" s="377">
        <v>0</v>
      </c>
      <c r="F32" s="284">
        <v>0</v>
      </c>
      <c r="G32" s="284">
        <f t="shared" si="0"/>
        <v>130446</v>
      </c>
      <c r="H32" s="283">
        <v>237</v>
      </c>
      <c r="I32" s="307">
        <f t="shared" si="1"/>
        <v>3091.5702000000001</v>
      </c>
      <c r="J32" s="307">
        <f t="shared" si="2"/>
        <v>3091.5702000000001</v>
      </c>
      <c r="K32" s="307">
        <v>0</v>
      </c>
      <c r="L32" s="307">
        <v>0</v>
      </c>
      <c r="M32" s="307">
        <f t="shared" si="3"/>
        <v>260.892</v>
      </c>
      <c r="N32" s="307">
        <f t="shared" si="4"/>
        <v>260.892</v>
      </c>
      <c r="O32" s="307">
        <v>0</v>
      </c>
      <c r="P32" s="307">
        <v>0</v>
      </c>
      <c r="Q32" s="307">
        <v>0</v>
      </c>
      <c r="R32" s="307">
        <v>0</v>
      </c>
      <c r="S32" s="865">
        <v>150</v>
      </c>
      <c r="T32" s="857">
        <f t="shared" si="5"/>
        <v>46.373553000000001</v>
      </c>
    </row>
    <row r="33" spans="1:20">
      <c r="A33" s="84">
        <v>24</v>
      </c>
      <c r="B33" s="227" t="s">
        <v>696</v>
      </c>
      <c r="C33" s="377">
        <v>53520</v>
      </c>
      <c r="D33" s="377">
        <v>0</v>
      </c>
      <c r="E33" s="377">
        <v>0</v>
      </c>
      <c r="F33" s="284">
        <v>45</v>
      </c>
      <c r="G33" s="284">
        <f t="shared" si="0"/>
        <v>53565</v>
      </c>
      <c r="H33" s="283">
        <v>237</v>
      </c>
      <c r="I33" s="307">
        <f t="shared" si="1"/>
        <v>1269.4905000000001</v>
      </c>
      <c r="J33" s="307">
        <f t="shared" si="2"/>
        <v>1269.4905000000001</v>
      </c>
      <c r="K33" s="307">
        <v>0</v>
      </c>
      <c r="L33" s="307">
        <v>0</v>
      </c>
      <c r="M33" s="307">
        <f t="shared" si="3"/>
        <v>107.13</v>
      </c>
      <c r="N33" s="307">
        <f t="shared" si="4"/>
        <v>107.13</v>
      </c>
      <c r="O33" s="307">
        <v>0</v>
      </c>
      <c r="P33" s="307">
        <v>0</v>
      </c>
      <c r="Q33" s="307">
        <v>0</v>
      </c>
      <c r="R33" s="307">
        <v>0</v>
      </c>
      <c r="S33" s="865">
        <v>150</v>
      </c>
      <c r="T33" s="857">
        <f t="shared" si="5"/>
        <v>19.042357500000001</v>
      </c>
    </row>
    <row r="34" spans="1:20">
      <c r="A34" s="84">
        <v>25</v>
      </c>
      <c r="B34" s="227" t="s">
        <v>697</v>
      </c>
      <c r="C34" s="377">
        <v>52458</v>
      </c>
      <c r="D34" s="377">
        <v>0</v>
      </c>
      <c r="E34" s="377">
        <v>0</v>
      </c>
      <c r="F34" s="284">
        <v>0</v>
      </c>
      <c r="G34" s="284">
        <f t="shared" si="0"/>
        <v>52458</v>
      </c>
      <c r="H34" s="283">
        <v>237</v>
      </c>
      <c r="I34" s="307">
        <f t="shared" si="1"/>
        <v>1243.2546</v>
      </c>
      <c r="J34" s="307">
        <f t="shared" si="2"/>
        <v>1243.2546</v>
      </c>
      <c r="K34" s="307">
        <v>0</v>
      </c>
      <c r="L34" s="307">
        <v>0</v>
      </c>
      <c r="M34" s="307">
        <f t="shared" si="3"/>
        <v>104.916</v>
      </c>
      <c r="N34" s="307">
        <f t="shared" si="4"/>
        <v>104.916</v>
      </c>
      <c r="O34" s="307">
        <v>0</v>
      </c>
      <c r="P34" s="307">
        <v>0</v>
      </c>
      <c r="Q34" s="307">
        <v>0</v>
      </c>
      <c r="R34" s="307">
        <v>0</v>
      </c>
      <c r="S34" s="865">
        <v>150</v>
      </c>
      <c r="T34" s="857">
        <f t="shared" si="5"/>
        <v>18.648819</v>
      </c>
    </row>
    <row r="35" spans="1:20">
      <c r="A35" s="84">
        <v>26</v>
      </c>
      <c r="B35" s="227" t="s">
        <v>698</v>
      </c>
      <c r="C35" s="377">
        <v>82681</v>
      </c>
      <c r="D35" s="377">
        <v>470</v>
      </c>
      <c r="E35" s="377">
        <v>0</v>
      </c>
      <c r="F35" s="284">
        <v>131</v>
      </c>
      <c r="G35" s="284">
        <f t="shared" si="0"/>
        <v>83282</v>
      </c>
      <c r="H35" s="283">
        <v>237</v>
      </c>
      <c r="I35" s="307">
        <f t="shared" si="1"/>
        <v>1973.7834</v>
      </c>
      <c r="J35" s="307">
        <f t="shared" si="2"/>
        <v>1973.7834</v>
      </c>
      <c r="K35" s="307">
        <v>0</v>
      </c>
      <c r="L35" s="307">
        <v>0</v>
      </c>
      <c r="M35" s="307">
        <f t="shared" si="3"/>
        <v>166.56399999999999</v>
      </c>
      <c r="N35" s="307">
        <f t="shared" si="4"/>
        <v>166.56399999999999</v>
      </c>
      <c r="O35" s="307">
        <v>0</v>
      </c>
      <c r="P35" s="307">
        <v>0</v>
      </c>
      <c r="Q35" s="307">
        <v>0</v>
      </c>
      <c r="R35" s="307">
        <v>0</v>
      </c>
      <c r="S35" s="865">
        <v>150</v>
      </c>
      <c r="T35" s="857">
        <f t="shared" si="5"/>
        <v>29.606751000000003</v>
      </c>
    </row>
    <row r="36" spans="1:20">
      <c r="A36" s="84">
        <v>27</v>
      </c>
      <c r="B36" s="227" t="s">
        <v>699</v>
      </c>
      <c r="C36" s="377">
        <v>89542</v>
      </c>
      <c r="D36" s="377">
        <v>0</v>
      </c>
      <c r="E36" s="377">
        <v>0</v>
      </c>
      <c r="F36" s="284">
        <v>0</v>
      </c>
      <c r="G36" s="284">
        <f t="shared" si="0"/>
        <v>89542</v>
      </c>
      <c r="H36" s="283">
        <v>237</v>
      </c>
      <c r="I36" s="307">
        <f t="shared" si="1"/>
        <v>2122.1453999999999</v>
      </c>
      <c r="J36" s="307">
        <f t="shared" si="2"/>
        <v>2122.1453999999999</v>
      </c>
      <c r="K36" s="307">
        <v>0</v>
      </c>
      <c r="L36" s="307">
        <v>0</v>
      </c>
      <c r="M36" s="307">
        <f t="shared" si="3"/>
        <v>179.084</v>
      </c>
      <c r="N36" s="307">
        <f t="shared" si="4"/>
        <v>179.084</v>
      </c>
      <c r="O36" s="307">
        <v>0</v>
      </c>
      <c r="P36" s="307">
        <v>0</v>
      </c>
      <c r="Q36" s="307">
        <v>0</v>
      </c>
      <c r="R36" s="307">
        <v>0</v>
      </c>
      <c r="S36" s="865">
        <v>150</v>
      </c>
      <c r="T36" s="857">
        <f t="shared" si="5"/>
        <v>31.832180999999999</v>
      </c>
    </row>
    <row r="37" spans="1:20">
      <c r="A37" s="84">
        <v>28</v>
      </c>
      <c r="B37" s="227" t="s">
        <v>700</v>
      </c>
      <c r="C37" s="377">
        <v>54717</v>
      </c>
      <c r="D37" s="377">
        <v>1057</v>
      </c>
      <c r="E37" s="377">
        <v>0</v>
      </c>
      <c r="F37" s="284">
        <v>0</v>
      </c>
      <c r="G37" s="284">
        <f t="shared" si="0"/>
        <v>55774</v>
      </c>
      <c r="H37" s="283">
        <v>237</v>
      </c>
      <c r="I37" s="307">
        <f t="shared" si="1"/>
        <v>1321.8438000000001</v>
      </c>
      <c r="J37" s="307">
        <f t="shared" si="2"/>
        <v>1321.8438000000001</v>
      </c>
      <c r="K37" s="307">
        <v>0</v>
      </c>
      <c r="L37" s="307">
        <v>0</v>
      </c>
      <c r="M37" s="307">
        <f t="shared" si="3"/>
        <v>111.548</v>
      </c>
      <c r="N37" s="307">
        <f t="shared" si="4"/>
        <v>111.548</v>
      </c>
      <c r="O37" s="307">
        <v>0</v>
      </c>
      <c r="P37" s="307">
        <v>0</v>
      </c>
      <c r="Q37" s="307">
        <v>0</v>
      </c>
      <c r="R37" s="307">
        <v>0</v>
      </c>
      <c r="S37" s="865">
        <v>150</v>
      </c>
      <c r="T37" s="857">
        <f t="shared" si="5"/>
        <v>19.827657000000002</v>
      </c>
    </row>
    <row r="38" spans="1:20">
      <c r="A38" s="84">
        <v>29</v>
      </c>
      <c r="B38" s="227" t="s">
        <v>701</v>
      </c>
      <c r="C38" s="377">
        <v>36740</v>
      </c>
      <c r="D38" s="377">
        <v>196</v>
      </c>
      <c r="E38" s="377">
        <v>0</v>
      </c>
      <c r="F38" s="284">
        <v>0</v>
      </c>
      <c r="G38" s="284">
        <f t="shared" si="0"/>
        <v>36936</v>
      </c>
      <c r="H38" s="283">
        <v>237</v>
      </c>
      <c r="I38" s="307">
        <f t="shared" si="1"/>
        <v>875.38319999999999</v>
      </c>
      <c r="J38" s="307">
        <f t="shared" si="2"/>
        <v>875.38319999999999</v>
      </c>
      <c r="K38" s="307">
        <v>0</v>
      </c>
      <c r="L38" s="307">
        <v>0</v>
      </c>
      <c r="M38" s="307">
        <f t="shared" si="3"/>
        <v>73.872</v>
      </c>
      <c r="N38" s="307">
        <f t="shared" si="4"/>
        <v>73.872</v>
      </c>
      <c r="O38" s="307">
        <v>0</v>
      </c>
      <c r="P38" s="307">
        <v>0</v>
      </c>
      <c r="Q38" s="307">
        <v>0</v>
      </c>
      <c r="R38" s="307">
        <v>0</v>
      </c>
      <c r="S38" s="865">
        <v>150</v>
      </c>
      <c r="T38" s="857">
        <f t="shared" si="5"/>
        <v>13.130748000000001</v>
      </c>
    </row>
    <row r="39" spans="1:20">
      <c r="A39" s="84">
        <v>30</v>
      </c>
      <c r="B39" s="227" t="s">
        <v>702</v>
      </c>
      <c r="C39" s="377">
        <v>108984</v>
      </c>
      <c r="D39" s="377">
        <v>12136</v>
      </c>
      <c r="E39" s="377">
        <v>0</v>
      </c>
      <c r="F39" s="284">
        <v>0</v>
      </c>
      <c r="G39" s="284">
        <f t="shared" si="0"/>
        <v>121120</v>
      </c>
      <c r="H39" s="283">
        <v>237</v>
      </c>
      <c r="I39" s="307">
        <f t="shared" si="1"/>
        <v>2870.5439999999999</v>
      </c>
      <c r="J39" s="307">
        <f t="shared" si="2"/>
        <v>2870.5439999999999</v>
      </c>
      <c r="K39" s="307">
        <v>0</v>
      </c>
      <c r="L39" s="307">
        <v>0</v>
      </c>
      <c r="M39" s="307">
        <f t="shared" si="3"/>
        <v>242.24</v>
      </c>
      <c r="N39" s="307">
        <f t="shared" si="4"/>
        <v>242.24</v>
      </c>
      <c r="O39" s="307">
        <v>0</v>
      </c>
      <c r="P39" s="307">
        <v>0</v>
      </c>
      <c r="Q39" s="307">
        <v>0</v>
      </c>
      <c r="R39" s="307">
        <v>0</v>
      </c>
      <c r="S39" s="865">
        <v>150</v>
      </c>
      <c r="T39" s="857">
        <f t="shared" si="5"/>
        <v>43.058160000000001</v>
      </c>
    </row>
    <row r="40" spans="1:20">
      <c r="A40" s="417"/>
      <c r="B40" s="394" t="s">
        <v>703</v>
      </c>
      <c r="C40" s="355">
        <f>SUM(C10:C39)</f>
        <v>2731635</v>
      </c>
      <c r="D40" s="355">
        <f>SUM(D10:D39)</f>
        <v>23732</v>
      </c>
      <c r="E40" s="355">
        <f>SUM(E10:E39)</f>
        <v>0</v>
      </c>
      <c r="F40" s="756">
        <f>'enrolment vs availed_PY'!F41</f>
        <v>3931</v>
      </c>
      <c r="G40" s="355">
        <f>SUM(G10:G39)</f>
        <v>2759298</v>
      </c>
      <c r="H40" s="577">
        <v>237</v>
      </c>
      <c r="I40" s="392">
        <f t="shared" ref="I40:N40" si="6">SUM(I10:I39)</f>
        <v>65395.362600000008</v>
      </c>
      <c r="J40" s="392">
        <f t="shared" si="6"/>
        <v>65395.362600000008</v>
      </c>
      <c r="K40" s="392">
        <f t="shared" si="6"/>
        <v>0</v>
      </c>
      <c r="L40" s="392">
        <f t="shared" si="6"/>
        <v>0</v>
      </c>
      <c r="M40" s="392">
        <f t="shared" si="6"/>
        <v>5518.5959999999986</v>
      </c>
      <c r="N40" s="392">
        <f t="shared" si="6"/>
        <v>5518.5959999999986</v>
      </c>
      <c r="O40" s="392">
        <f>SUM(O10:O39)</f>
        <v>0</v>
      </c>
      <c r="P40" s="392">
        <f>SUM(P10:P39)</f>
        <v>0</v>
      </c>
      <c r="Q40" s="392">
        <f>SUM(Q10:Q39)</f>
        <v>0</v>
      </c>
      <c r="R40" s="392">
        <f>SUM(R10:R39)</f>
        <v>0</v>
      </c>
      <c r="S40" s="392"/>
      <c r="T40" s="392">
        <f>SUM(T10:T39)</f>
        <v>980.93043900000009</v>
      </c>
    </row>
    <row r="41" spans="1:20" s="615" customFormat="1" ht="15">
      <c r="A41" s="1300" t="s">
        <v>1038</v>
      </c>
      <c r="B41" s="1300"/>
      <c r="C41" s="1300"/>
      <c r="D41" s="1300"/>
      <c r="E41" s="1300"/>
      <c r="F41" s="1300"/>
      <c r="G41" s="1300"/>
      <c r="H41" s="1300"/>
      <c r="I41" s="1300"/>
      <c r="J41" s="1300"/>
      <c r="K41" s="1300"/>
      <c r="L41" s="1300"/>
      <c r="M41" s="1300"/>
      <c r="N41" s="1300"/>
      <c r="O41" s="1300"/>
      <c r="P41" s="1300"/>
      <c r="Q41" s="1300"/>
      <c r="R41" s="1300"/>
      <c r="S41" s="1300"/>
      <c r="T41" s="1300"/>
    </row>
    <row r="42" spans="1:20" ht="43.5" customHeight="1">
      <c r="A42" s="1303" t="s">
        <v>1049</v>
      </c>
      <c r="B42" s="1303"/>
      <c r="C42" s="1303"/>
      <c r="D42" s="1303"/>
      <c r="E42" s="1303"/>
      <c r="F42" s="1303"/>
      <c r="G42" s="1303"/>
      <c r="H42" s="1303"/>
      <c r="I42" s="1303"/>
      <c r="J42" s="1303"/>
      <c r="K42" s="1303"/>
      <c r="L42" s="1303"/>
      <c r="M42" s="1303"/>
      <c r="N42" s="1303"/>
      <c r="O42" s="1303"/>
      <c r="P42" s="1303"/>
      <c r="Q42" s="1303"/>
      <c r="R42" s="1303"/>
      <c r="S42" s="1303"/>
      <c r="T42" s="1303"/>
    </row>
    <row r="43" spans="1:20">
      <c r="A43" s="199" t="s">
        <v>7</v>
      </c>
      <c r="B43" s="200"/>
      <c r="C43" s="200"/>
      <c r="D43" s="198"/>
      <c r="E43" s="198"/>
      <c r="F43" s="198"/>
      <c r="G43" s="198"/>
      <c r="H43" s="198"/>
      <c r="I43" s="196"/>
      <c r="J43" s="196"/>
      <c r="K43" s="196"/>
      <c r="L43" s="196"/>
      <c r="M43" s="196"/>
      <c r="N43" s="196"/>
      <c r="O43" s="196"/>
      <c r="P43" s="196"/>
      <c r="Q43" s="196"/>
      <c r="R43" s="196"/>
      <c r="S43" s="196"/>
    </row>
    <row r="44" spans="1:20">
      <c r="A44" s="201" t="s">
        <v>8</v>
      </c>
      <c r="B44" s="201"/>
      <c r="C44" s="201"/>
      <c r="I44" s="196"/>
      <c r="J44" s="196"/>
      <c r="K44" s="196"/>
      <c r="L44" s="196"/>
      <c r="M44" s="196"/>
      <c r="N44" s="196"/>
      <c r="O44" s="196"/>
      <c r="P44" s="196"/>
      <c r="Q44" s="196"/>
      <c r="R44" s="196"/>
      <c r="S44" s="196"/>
    </row>
    <row r="45" spans="1:20">
      <c r="A45" s="201" t="s">
        <v>9</v>
      </c>
      <c r="B45" s="201"/>
      <c r="C45" s="201"/>
      <c r="I45" s="196"/>
      <c r="J45" s="196"/>
      <c r="K45" s="196"/>
      <c r="L45" s="196"/>
      <c r="M45" s="196"/>
      <c r="N45" s="196"/>
      <c r="O45" s="196"/>
      <c r="P45" s="196"/>
      <c r="Q45" s="196"/>
      <c r="R45" s="196"/>
      <c r="S45" s="196"/>
    </row>
    <row r="46" spans="1:20">
      <c r="A46" s="1299"/>
      <c r="B46" s="1299"/>
      <c r="C46" s="1299"/>
      <c r="D46" s="1299"/>
      <c r="I46" s="196"/>
      <c r="J46" s="196"/>
      <c r="K46" s="196"/>
      <c r="L46" s="198"/>
      <c r="M46" s="204"/>
      <c r="N46" s="204"/>
      <c r="O46" s="204"/>
      <c r="P46" s="204"/>
      <c r="Q46" s="204"/>
      <c r="R46" s="204"/>
      <c r="S46" s="204"/>
      <c r="T46" s="733"/>
    </row>
    <row r="47" spans="1:20">
      <c r="A47" s="199"/>
      <c r="B47" s="201"/>
      <c r="C47" s="201"/>
      <c r="I47" s="196"/>
      <c r="J47" s="196"/>
      <c r="K47" s="196"/>
      <c r="L47" s="196"/>
      <c r="M47" s="196"/>
      <c r="N47" s="196"/>
      <c r="O47" s="196"/>
      <c r="P47" s="196"/>
      <c r="Q47" s="196"/>
      <c r="R47" s="196"/>
      <c r="S47" s="196"/>
    </row>
    <row r="48" spans="1:20">
      <c r="A48" s="199"/>
      <c r="B48" s="1299"/>
      <c r="C48" s="1299"/>
      <c r="D48" s="1299"/>
      <c r="E48" s="1299"/>
      <c r="F48" s="202"/>
      <c r="I48" s="196"/>
      <c r="J48" s="196"/>
      <c r="K48" s="196"/>
      <c r="L48" s="196"/>
      <c r="M48" s="196"/>
      <c r="N48" s="196"/>
      <c r="O48" s="196"/>
      <c r="P48" s="196"/>
      <c r="Q48" s="196"/>
      <c r="R48" s="196"/>
      <c r="S48" s="196"/>
    </row>
    <row r="49" spans="1:20">
      <c r="A49" s="201"/>
      <c r="B49" s="1299"/>
      <c r="C49" s="1299"/>
      <c r="D49" s="1299"/>
      <c r="E49" s="1299"/>
      <c r="F49" s="202"/>
      <c r="I49" s="196"/>
      <c r="J49" s="196"/>
      <c r="K49" s="196"/>
      <c r="L49" s="196"/>
      <c r="M49" s="196"/>
      <c r="N49" s="196"/>
      <c r="O49" s="196"/>
      <c r="P49" s="196"/>
      <c r="Q49" s="196"/>
      <c r="R49" s="196"/>
      <c r="S49" s="196"/>
    </row>
    <row r="50" spans="1:20">
      <c r="A50" s="201"/>
      <c r="B50" s="1299"/>
      <c r="C50" s="1299"/>
      <c r="D50" s="1299"/>
      <c r="E50" s="1299"/>
      <c r="F50" s="1299"/>
      <c r="G50" s="1299"/>
      <c r="H50" s="1299"/>
      <c r="I50" s="1299"/>
      <c r="J50" s="1299"/>
      <c r="K50" s="1299"/>
      <c r="L50" s="1299"/>
      <c r="M50" s="1299"/>
      <c r="N50" s="1299"/>
      <c r="O50" s="1299"/>
      <c r="P50" s="1299"/>
      <c r="Q50" s="1299"/>
      <c r="R50" s="1299"/>
      <c r="S50" s="1299"/>
      <c r="T50" s="1299"/>
    </row>
    <row r="51" spans="1:20">
      <c r="A51" s="201"/>
      <c r="B51" s="201"/>
      <c r="C51" s="201"/>
      <c r="I51" s="196"/>
      <c r="J51" s="196"/>
      <c r="K51" s="196"/>
      <c r="L51" s="196"/>
      <c r="M51" s="196"/>
      <c r="N51" s="196"/>
      <c r="O51" s="196"/>
      <c r="P51" s="196"/>
      <c r="Q51" s="196"/>
      <c r="R51" s="196"/>
      <c r="S51" s="196"/>
    </row>
    <row r="52" spans="1:20">
      <c r="A52" s="201"/>
      <c r="B52" s="201"/>
      <c r="C52" s="201"/>
      <c r="I52" s="196"/>
      <c r="J52" s="196"/>
      <c r="K52" s="196"/>
      <c r="L52" s="196"/>
      <c r="M52" s="196"/>
      <c r="N52" s="196"/>
      <c r="O52" s="196"/>
      <c r="P52" s="196"/>
      <c r="Q52" s="196"/>
      <c r="R52" s="196"/>
      <c r="S52" s="196"/>
    </row>
    <row r="53" spans="1:20">
      <c r="A53" s="201" t="s">
        <v>11</v>
      </c>
      <c r="B53" s="201"/>
      <c r="C53" s="201"/>
      <c r="I53" s="201"/>
      <c r="J53" s="1298" t="s">
        <v>13</v>
      </c>
      <c r="K53" s="1298"/>
      <c r="L53" s="1298"/>
      <c r="M53" s="1298"/>
      <c r="N53" s="1298"/>
      <c r="O53" s="1298"/>
      <c r="P53" s="1298"/>
      <c r="Q53" s="1298"/>
      <c r="R53" s="1298"/>
      <c r="S53" s="1298"/>
      <c r="T53" s="1298"/>
    </row>
    <row r="54" spans="1:20">
      <c r="A54" s="201"/>
      <c r="B54" s="201"/>
      <c r="C54" s="201"/>
      <c r="I54" s="1298" t="s">
        <v>85</v>
      </c>
      <c r="J54" s="1298"/>
      <c r="K54" s="1298"/>
      <c r="L54" s="1298"/>
      <c r="M54" s="1298"/>
      <c r="N54" s="1298"/>
      <c r="O54" s="1298"/>
      <c r="P54" s="1298"/>
      <c r="Q54" s="1298"/>
      <c r="R54" s="1298"/>
      <c r="S54" s="1298"/>
      <c r="T54" s="1298"/>
    </row>
    <row r="55" spans="1:20">
      <c r="A55" s="186"/>
      <c r="B55" s="201"/>
      <c r="C55" s="201"/>
      <c r="I55" s="196"/>
      <c r="J55" s="196"/>
      <c r="K55" s="196"/>
      <c r="L55" s="196"/>
      <c r="M55" s="196"/>
      <c r="N55" s="196"/>
      <c r="O55" s="196"/>
      <c r="P55" s="196"/>
      <c r="Q55" s="196"/>
      <c r="R55" s="196"/>
      <c r="S55" s="196"/>
    </row>
    <row r="56" spans="1:20">
      <c r="A56" s="186"/>
      <c r="H56" s="201"/>
      <c r="I56" s="196"/>
      <c r="J56" s="201"/>
      <c r="K56" s="201"/>
      <c r="L56" s="201"/>
      <c r="M56" s="201"/>
      <c r="N56" s="201"/>
      <c r="O56" s="201"/>
      <c r="P56" s="201"/>
      <c r="Q56" s="201"/>
      <c r="R56" s="201"/>
      <c r="S56" s="201"/>
      <c r="T56" s="727"/>
    </row>
    <row r="57" spans="1:20" ht="12.75" customHeight="1"/>
    <row r="58" spans="1:20" ht="12.75" customHeight="1"/>
    <row r="59" spans="1:20">
      <c r="A59" s="201"/>
      <c r="B59" s="201"/>
      <c r="I59" s="196"/>
      <c r="J59" s="201"/>
      <c r="K59" s="201"/>
      <c r="L59" s="201"/>
      <c r="M59" s="201"/>
      <c r="N59" s="201"/>
      <c r="O59" s="201"/>
      <c r="P59" s="201"/>
      <c r="Q59" s="201"/>
      <c r="R59" s="201"/>
      <c r="S59" s="201"/>
      <c r="T59" s="727"/>
    </row>
    <row r="61" spans="1:20">
      <c r="A61" s="1295"/>
      <c r="B61" s="1295"/>
      <c r="C61" s="1295"/>
      <c r="D61" s="1295"/>
      <c r="E61" s="1295"/>
      <c r="F61" s="1295"/>
      <c r="G61" s="1295"/>
      <c r="H61" s="1295"/>
      <c r="I61" s="1295"/>
      <c r="J61" s="1295"/>
      <c r="K61" s="1295"/>
      <c r="L61" s="1295"/>
      <c r="M61" s="1295"/>
      <c r="N61" s="1295"/>
      <c r="O61" s="1295"/>
      <c r="P61" s="1295"/>
      <c r="Q61" s="1295"/>
      <c r="R61" s="1295"/>
      <c r="S61" s="1295"/>
      <c r="T61" s="1295"/>
    </row>
  </sheetData>
  <mergeCells count="22">
    <mergeCell ref="A41:T41"/>
    <mergeCell ref="A46:D46"/>
    <mergeCell ref="A2:T2"/>
    <mergeCell ref="B48:E48"/>
    <mergeCell ref="A3:T3"/>
    <mergeCell ref="A42:T42"/>
    <mergeCell ref="G1:I1"/>
    <mergeCell ref="A4:T5"/>
    <mergeCell ref="A61:T61"/>
    <mergeCell ref="L6:T6"/>
    <mergeCell ref="A7:A8"/>
    <mergeCell ref="B7:B8"/>
    <mergeCell ref="C7:G7"/>
    <mergeCell ref="A6:B6"/>
    <mergeCell ref="H7:H8"/>
    <mergeCell ref="J53:T53"/>
    <mergeCell ref="I54:T54"/>
    <mergeCell ref="I7:L7"/>
    <mergeCell ref="B49:E49"/>
    <mergeCell ref="B50:T50"/>
    <mergeCell ref="M7:R7"/>
    <mergeCell ref="S7:T7"/>
  </mergeCells>
  <phoneticPr fontId="0" type="noConversion"/>
  <printOptions horizontalCentered="1"/>
  <pageMargins left="0.35433070866141736" right="0.39370078740157483" top="0.22" bottom="0" header="0.22" footer="0.18"/>
  <pageSetup paperSize="9" scale="75" orientation="landscape" r:id="rId1"/>
  <drawing r:id="rId2"/>
</worksheet>
</file>

<file path=xl/worksheets/sheet58.xml><?xml version="1.0" encoding="utf-8"?>
<worksheet xmlns="http://schemas.openxmlformats.org/spreadsheetml/2006/main" xmlns:r="http://schemas.openxmlformats.org/officeDocument/2006/relationships">
  <sheetPr>
    <tabColor rgb="FF00B050"/>
    <pageSetUpPr fitToPage="1"/>
  </sheetPr>
  <dimension ref="A1:T306"/>
  <sheetViews>
    <sheetView topLeftCell="A25" zoomScaleSheetLayoutView="115" workbookViewId="0">
      <selection activeCell="G7" sqref="G7"/>
    </sheetView>
  </sheetViews>
  <sheetFormatPr defaultColWidth="9.140625" defaultRowHeight="12.75"/>
  <cols>
    <col min="1" max="1" width="5.5703125" style="196" customWidth="1"/>
    <col min="2" max="2" width="18.7109375" style="196" customWidth="1"/>
    <col min="3" max="3" width="10.28515625" style="196" customWidth="1"/>
    <col min="4" max="4" width="8.42578125" style="196" customWidth="1"/>
    <col min="5" max="5" width="12" style="196" customWidth="1"/>
    <col min="6" max="6" width="9.85546875" style="196" customWidth="1"/>
    <col min="7" max="7" width="10.85546875" style="196" customWidth="1"/>
    <col min="8" max="8" width="12.85546875" style="196" customWidth="1"/>
    <col min="9" max="9" width="8.7109375" style="186" customWidth="1"/>
    <col min="10" max="10" width="10.5703125" style="186" customWidth="1"/>
    <col min="11" max="11" width="9.28515625" style="186" customWidth="1"/>
    <col min="12" max="12" width="9" style="186" customWidth="1"/>
    <col min="13" max="13" width="8.140625" style="186" customWidth="1"/>
    <col min="14" max="14" width="10.140625" style="186" customWidth="1"/>
    <col min="15" max="15" width="8.5703125" style="186" customWidth="1"/>
    <col min="16" max="16" width="8" style="186" customWidth="1"/>
    <col min="17" max="19" width="10.28515625" style="186" customWidth="1"/>
    <col min="20" max="20" width="14.85546875" style="186" customWidth="1"/>
    <col min="21" max="16384" width="9.140625" style="186"/>
  </cols>
  <sheetData>
    <row r="1" spans="1:20" ht="15">
      <c r="G1" s="1293"/>
      <c r="H1" s="1293"/>
      <c r="I1" s="1293"/>
      <c r="J1" s="196"/>
      <c r="K1" s="196"/>
      <c r="L1" s="196"/>
      <c r="M1" s="196"/>
      <c r="N1" s="196"/>
      <c r="O1" s="196"/>
      <c r="P1" s="196"/>
      <c r="Q1" s="624" t="s">
        <v>562</v>
      </c>
      <c r="R1" s="624"/>
      <c r="S1" s="624"/>
      <c r="T1" s="624"/>
    </row>
    <row r="2" spans="1:20" ht="15.75">
      <c r="A2" s="1301" t="s">
        <v>0</v>
      </c>
      <c r="B2" s="1301"/>
      <c r="C2" s="1301"/>
      <c r="D2" s="1301"/>
      <c r="E2" s="1301"/>
      <c r="F2" s="1301"/>
      <c r="G2" s="1301"/>
      <c r="H2" s="1301"/>
      <c r="I2" s="1301"/>
      <c r="J2" s="1301"/>
      <c r="K2" s="1301"/>
      <c r="L2" s="1301"/>
      <c r="M2" s="1301"/>
      <c r="N2" s="1301"/>
      <c r="O2" s="1301"/>
      <c r="P2" s="1301"/>
      <c r="Q2" s="1301"/>
      <c r="R2" s="1301"/>
      <c r="S2" s="1301"/>
      <c r="T2" s="1301"/>
    </row>
    <row r="3" spans="1:20" ht="18">
      <c r="A3" s="1302" t="s">
        <v>899</v>
      </c>
      <c r="B3" s="1302"/>
      <c r="C3" s="1302"/>
      <c r="D3" s="1302"/>
      <c r="E3" s="1302"/>
      <c r="F3" s="1302"/>
      <c r="G3" s="1302"/>
      <c r="H3" s="1302"/>
      <c r="I3" s="1302"/>
      <c r="J3" s="1302"/>
      <c r="K3" s="1302"/>
      <c r="L3" s="1302"/>
      <c r="M3" s="1302"/>
      <c r="N3" s="1302"/>
      <c r="O3" s="1302"/>
      <c r="P3" s="1302"/>
      <c r="Q3" s="1302"/>
      <c r="R3" s="1302"/>
      <c r="S3" s="1302"/>
      <c r="T3" s="1302"/>
    </row>
    <row r="4" spans="1:20" ht="12.75" customHeight="1">
      <c r="A4" s="1294" t="s">
        <v>974</v>
      </c>
      <c r="B4" s="1294"/>
      <c r="C4" s="1294"/>
      <c r="D4" s="1294"/>
      <c r="E4" s="1294"/>
      <c r="F4" s="1294"/>
      <c r="G4" s="1294"/>
      <c r="H4" s="1294"/>
      <c r="I4" s="1294"/>
      <c r="J4" s="1294"/>
      <c r="K4" s="1294"/>
      <c r="L4" s="1294"/>
      <c r="M4" s="1294"/>
      <c r="N4" s="1294"/>
      <c r="O4" s="1294"/>
      <c r="P4" s="1294"/>
      <c r="Q4" s="1294"/>
      <c r="R4" s="1294"/>
      <c r="S4" s="1294"/>
      <c r="T4" s="1294"/>
    </row>
    <row r="5" spans="1:20" s="187" customFormat="1" ht="7.5" customHeight="1">
      <c r="A5" s="1294"/>
      <c r="B5" s="1294"/>
      <c r="C5" s="1294"/>
      <c r="D5" s="1294"/>
      <c r="E5" s="1294"/>
      <c r="F5" s="1294"/>
      <c r="G5" s="1294"/>
      <c r="H5" s="1294"/>
      <c r="I5" s="1294"/>
      <c r="J5" s="1294"/>
      <c r="K5" s="1294"/>
      <c r="L5" s="1294"/>
      <c r="M5" s="1294"/>
      <c r="N5" s="1294"/>
      <c r="O5" s="1294"/>
      <c r="P5" s="1294"/>
      <c r="Q5" s="1294"/>
      <c r="R5" s="1294"/>
      <c r="S5" s="1294"/>
      <c r="T5" s="1294"/>
    </row>
    <row r="6" spans="1:20">
      <c r="A6" s="1306"/>
      <c r="B6" s="1306"/>
      <c r="C6" s="1306"/>
      <c r="D6" s="1306"/>
      <c r="E6" s="1306"/>
      <c r="F6" s="1306"/>
      <c r="G6" s="1306"/>
      <c r="H6" s="1306"/>
      <c r="I6" s="1306"/>
      <c r="J6" s="1306"/>
      <c r="K6" s="1306"/>
      <c r="L6" s="1306"/>
      <c r="M6" s="1306"/>
      <c r="N6" s="1306"/>
      <c r="O6" s="1306"/>
      <c r="P6" s="1306"/>
      <c r="Q6" s="1306"/>
      <c r="R6" s="1306"/>
      <c r="S6" s="1306"/>
      <c r="T6" s="1306"/>
    </row>
    <row r="7" spans="1:20">
      <c r="A7" s="1297" t="s">
        <v>672</v>
      </c>
      <c r="B7" s="1297"/>
      <c r="H7" s="203"/>
      <c r="I7" s="196"/>
      <c r="J7" s="196"/>
      <c r="K7" s="196"/>
      <c r="L7" s="1296"/>
      <c r="M7" s="1296"/>
      <c r="N7" s="1296"/>
      <c r="O7" s="1296"/>
      <c r="P7" s="1296"/>
      <c r="Q7" s="1296"/>
      <c r="R7" s="1296"/>
      <c r="S7" s="1296"/>
      <c r="T7" s="1296"/>
    </row>
    <row r="8" spans="1:20" ht="30.75" customHeight="1">
      <c r="A8" s="985" t="s">
        <v>2</v>
      </c>
      <c r="B8" s="985" t="s">
        <v>3</v>
      </c>
      <c r="C8" s="989" t="s">
        <v>512</v>
      </c>
      <c r="D8" s="1031"/>
      <c r="E8" s="1031"/>
      <c r="F8" s="1031"/>
      <c r="G8" s="990"/>
      <c r="H8" s="1036" t="s">
        <v>83</v>
      </c>
      <c r="I8" s="989" t="s">
        <v>84</v>
      </c>
      <c r="J8" s="1031"/>
      <c r="K8" s="1031"/>
      <c r="L8" s="990"/>
      <c r="M8" s="985" t="s">
        <v>821</v>
      </c>
      <c r="N8" s="985"/>
      <c r="O8" s="985"/>
      <c r="P8" s="985"/>
      <c r="Q8" s="985"/>
      <c r="R8" s="985"/>
      <c r="S8" s="989" t="s">
        <v>891</v>
      </c>
      <c r="T8" s="990"/>
    </row>
    <row r="9" spans="1:20" ht="38.25">
      <c r="A9" s="985"/>
      <c r="B9" s="985"/>
      <c r="C9" s="532" t="s">
        <v>5</v>
      </c>
      <c r="D9" s="532" t="s">
        <v>6</v>
      </c>
      <c r="E9" s="532" t="s">
        <v>373</v>
      </c>
      <c r="F9" s="531" t="s">
        <v>100</v>
      </c>
      <c r="G9" s="531" t="s">
        <v>238</v>
      </c>
      <c r="H9" s="1038"/>
      <c r="I9" s="532" t="s">
        <v>186</v>
      </c>
      <c r="J9" s="532" t="s">
        <v>116</v>
      </c>
      <c r="K9" s="532" t="s">
        <v>117</v>
      </c>
      <c r="L9" s="532" t="s">
        <v>460</v>
      </c>
      <c r="M9" s="595" t="s">
        <v>143</v>
      </c>
      <c r="N9" s="680" t="s">
        <v>837</v>
      </c>
      <c r="O9" s="595" t="s">
        <v>823</v>
      </c>
      <c r="P9" s="595" t="s">
        <v>824</v>
      </c>
      <c r="Q9" s="595" t="s">
        <v>825</v>
      </c>
      <c r="R9" s="850" t="s">
        <v>826</v>
      </c>
      <c r="S9" s="850" t="s">
        <v>892</v>
      </c>
      <c r="T9" s="850" t="s">
        <v>893</v>
      </c>
    </row>
    <row r="10" spans="1:20" s="188" customFormat="1">
      <c r="A10" s="532">
        <v>1</v>
      </c>
      <c r="B10" s="532">
        <v>2</v>
      </c>
      <c r="C10" s="532">
        <v>3</v>
      </c>
      <c r="D10" s="532">
        <v>4</v>
      </c>
      <c r="E10" s="532">
        <v>5</v>
      </c>
      <c r="F10" s="532">
        <v>6</v>
      </c>
      <c r="G10" s="532">
        <v>7</v>
      </c>
      <c r="H10" s="532">
        <v>8</v>
      </c>
      <c r="I10" s="532">
        <v>9</v>
      </c>
      <c r="J10" s="532">
        <v>10</v>
      </c>
      <c r="K10" s="532">
        <v>11</v>
      </c>
      <c r="L10" s="532">
        <v>12</v>
      </c>
      <c r="M10" s="595">
        <v>13</v>
      </c>
      <c r="N10" s="595">
        <v>14</v>
      </c>
      <c r="O10" s="595">
        <v>15</v>
      </c>
      <c r="P10" s="595">
        <v>16</v>
      </c>
      <c r="Q10" s="595">
        <v>17</v>
      </c>
      <c r="R10" s="850">
        <v>18</v>
      </c>
      <c r="S10" s="850">
        <v>19</v>
      </c>
      <c r="T10" s="850">
        <v>20</v>
      </c>
    </row>
    <row r="11" spans="1:20" s="188" customFormat="1">
      <c r="A11" s="84">
        <v>1</v>
      </c>
      <c r="B11" s="225" t="s">
        <v>673</v>
      </c>
      <c r="C11" s="284">
        <v>45121</v>
      </c>
      <c r="D11" s="284">
        <v>4097</v>
      </c>
      <c r="E11" s="284">
        <v>0</v>
      </c>
      <c r="F11" s="284">
        <v>0</v>
      </c>
      <c r="G11" s="284">
        <f>F11+E11+D11+C11</f>
        <v>49218</v>
      </c>
      <c r="H11" s="283">
        <v>237</v>
      </c>
      <c r="I11" s="307">
        <f>J11</f>
        <v>1749.6999000000001</v>
      </c>
      <c r="J11" s="307">
        <f>G11*H11*150/1000000</f>
        <v>1749.6999000000001</v>
      </c>
      <c r="K11" s="307">
        <v>0</v>
      </c>
      <c r="L11" s="307">
        <v>0</v>
      </c>
      <c r="M11" s="307">
        <f>N11</f>
        <v>118.1232</v>
      </c>
      <c r="N11" s="307">
        <f>G11*60*40/1000000</f>
        <v>118.1232</v>
      </c>
      <c r="O11" s="307">
        <v>0</v>
      </c>
      <c r="P11" s="307">
        <v>0</v>
      </c>
      <c r="Q11" s="307">
        <v>0</v>
      </c>
      <c r="R11" s="307">
        <v>0</v>
      </c>
      <c r="S11" s="865">
        <v>150</v>
      </c>
      <c r="T11" s="307">
        <f>J11*S11/10000</f>
        <v>26.2454985</v>
      </c>
    </row>
    <row r="12" spans="1:20" s="188" customFormat="1">
      <c r="A12" s="84">
        <v>2</v>
      </c>
      <c r="B12" s="225" t="s">
        <v>674</v>
      </c>
      <c r="C12" s="284">
        <v>86172</v>
      </c>
      <c r="D12" s="284">
        <v>17880</v>
      </c>
      <c r="E12" s="284">
        <v>0</v>
      </c>
      <c r="F12" s="284">
        <v>86</v>
      </c>
      <c r="G12" s="284">
        <f t="shared" ref="G12:G40" si="0">F12+E12+D12+C12</f>
        <v>104138</v>
      </c>
      <c r="H12" s="283">
        <v>237</v>
      </c>
      <c r="I12" s="307">
        <f t="shared" ref="I12:I40" si="1">J12</f>
        <v>3702.1059</v>
      </c>
      <c r="J12" s="307">
        <f t="shared" ref="J12:J40" si="2">G12*H12*150/1000000</f>
        <v>3702.1059</v>
      </c>
      <c r="K12" s="307">
        <v>0</v>
      </c>
      <c r="L12" s="307">
        <v>0</v>
      </c>
      <c r="M12" s="307">
        <f t="shared" ref="M12:M40" si="3">N12</f>
        <v>249.93119999999999</v>
      </c>
      <c r="N12" s="307">
        <f t="shared" ref="N12:N40" si="4">G12*60*40/1000000</f>
        <v>249.93119999999999</v>
      </c>
      <c r="O12" s="307">
        <v>0</v>
      </c>
      <c r="P12" s="307">
        <v>0</v>
      </c>
      <c r="Q12" s="307">
        <v>0</v>
      </c>
      <c r="R12" s="307">
        <v>0</v>
      </c>
      <c r="S12" s="865">
        <v>150</v>
      </c>
      <c r="T12" s="307">
        <f t="shared" ref="T12:T40" si="5">J12*S12/10000</f>
        <v>55.531588499999998</v>
      </c>
    </row>
    <row r="13" spans="1:20" s="188" customFormat="1">
      <c r="A13" s="84">
        <v>3</v>
      </c>
      <c r="B13" s="225" t="s">
        <v>675</v>
      </c>
      <c r="C13" s="284">
        <v>54833</v>
      </c>
      <c r="D13" s="284">
        <v>2776</v>
      </c>
      <c r="E13" s="284">
        <v>0</v>
      </c>
      <c r="F13" s="284">
        <v>0</v>
      </c>
      <c r="G13" s="284">
        <f t="shared" si="0"/>
        <v>57609</v>
      </c>
      <c r="H13" s="283">
        <v>237</v>
      </c>
      <c r="I13" s="307">
        <f t="shared" si="1"/>
        <v>2047.9999499999999</v>
      </c>
      <c r="J13" s="307">
        <f t="shared" si="2"/>
        <v>2047.9999499999999</v>
      </c>
      <c r="K13" s="307">
        <v>0</v>
      </c>
      <c r="L13" s="307">
        <v>0</v>
      </c>
      <c r="M13" s="307">
        <f t="shared" si="3"/>
        <v>138.26159999999999</v>
      </c>
      <c r="N13" s="307">
        <f t="shared" si="4"/>
        <v>138.26159999999999</v>
      </c>
      <c r="O13" s="307">
        <v>0</v>
      </c>
      <c r="P13" s="307">
        <v>0</v>
      </c>
      <c r="Q13" s="307">
        <v>0</v>
      </c>
      <c r="R13" s="307">
        <v>0</v>
      </c>
      <c r="S13" s="865">
        <v>150</v>
      </c>
      <c r="T13" s="307">
        <f t="shared" si="5"/>
        <v>30.719999250000001</v>
      </c>
    </row>
    <row r="14" spans="1:20" s="188" customFormat="1">
      <c r="A14" s="84">
        <v>4</v>
      </c>
      <c r="B14" s="225" t="s">
        <v>676</v>
      </c>
      <c r="C14" s="284">
        <v>62545</v>
      </c>
      <c r="D14" s="284">
        <v>6439</v>
      </c>
      <c r="E14" s="284">
        <v>0</v>
      </c>
      <c r="F14" s="284">
        <v>69</v>
      </c>
      <c r="G14" s="284">
        <f t="shared" si="0"/>
        <v>69053</v>
      </c>
      <c r="H14" s="283">
        <v>237</v>
      </c>
      <c r="I14" s="307">
        <f t="shared" si="1"/>
        <v>2454.8341500000001</v>
      </c>
      <c r="J14" s="307">
        <f t="shared" si="2"/>
        <v>2454.8341500000001</v>
      </c>
      <c r="K14" s="307">
        <v>0</v>
      </c>
      <c r="L14" s="307">
        <v>0</v>
      </c>
      <c r="M14" s="307">
        <f t="shared" si="3"/>
        <v>165.72720000000001</v>
      </c>
      <c r="N14" s="307">
        <f t="shared" si="4"/>
        <v>165.72720000000001</v>
      </c>
      <c r="O14" s="307">
        <v>0</v>
      </c>
      <c r="P14" s="307">
        <v>0</v>
      </c>
      <c r="Q14" s="307">
        <v>0</v>
      </c>
      <c r="R14" s="307">
        <v>0</v>
      </c>
      <c r="S14" s="865">
        <v>150</v>
      </c>
      <c r="T14" s="307">
        <f t="shared" si="5"/>
        <v>36.822512250000003</v>
      </c>
    </row>
    <row r="15" spans="1:20" s="188" customFormat="1">
      <c r="A15" s="84">
        <v>5</v>
      </c>
      <c r="B15" s="225" t="s">
        <v>677</v>
      </c>
      <c r="C15" s="373">
        <v>81552</v>
      </c>
      <c r="D15" s="284">
        <v>1860</v>
      </c>
      <c r="E15" s="284">
        <v>0</v>
      </c>
      <c r="F15" s="284">
        <v>0</v>
      </c>
      <c r="G15" s="284">
        <f t="shared" si="0"/>
        <v>83412</v>
      </c>
      <c r="H15" s="283">
        <v>237</v>
      </c>
      <c r="I15" s="307">
        <f t="shared" si="1"/>
        <v>2965.2966000000001</v>
      </c>
      <c r="J15" s="307">
        <f t="shared" si="2"/>
        <v>2965.2966000000001</v>
      </c>
      <c r="K15" s="307">
        <v>0</v>
      </c>
      <c r="L15" s="307">
        <v>0</v>
      </c>
      <c r="M15" s="307">
        <f t="shared" si="3"/>
        <v>200.18879999999999</v>
      </c>
      <c r="N15" s="307">
        <f t="shared" si="4"/>
        <v>200.18879999999999</v>
      </c>
      <c r="O15" s="307">
        <v>0</v>
      </c>
      <c r="P15" s="307">
        <v>0</v>
      </c>
      <c r="Q15" s="307">
        <v>0</v>
      </c>
      <c r="R15" s="307">
        <v>0</v>
      </c>
      <c r="S15" s="865">
        <v>150</v>
      </c>
      <c r="T15" s="307">
        <f t="shared" si="5"/>
        <v>44.479449000000002</v>
      </c>
    </row>
    <row r="16" spans="1:20" s="188" customFormat="1">
      <c r="A16" s="84">
        <v>6</v>
      </c>
      <c r="B16" s="225" t="s">
        <v>678</v>
      </c>
      <c r="C16" s="284">
        <v>23035</v>
      </c>
      <c r="D16" s="284">
        <v>0</v>
      </c>
      <c r="E16" s="284">
        <v>0</v>
      </c>
      <c r="F16" s="284">
        <v>0</v>
      </c>
      <c r="G16" s="284">
        <f t="shared" si="0"/>
        <v>23035</v>
      </c>
      <c r="H16" s="283">
        <v>237</v>
      </c>
      <c r="I16" s="307">
        <f t="shared" si="1"/>
        <v>818.89425000000006</v>
      </c>
      <c r="J16" s="307">
        <f t="shared" si="2"/>
        <v>818.89425000000006</v>
      </c>
      <c r="K16" s="307">
        <v>0</v>
      </c>
      <c r="L16" s="307">
        <v>0</v>
      </c>
      <c r="M16" s="307">
        <f t="shared" si="3"/>
        <v>55.283999999999999</v>
      </c>
      <c r="N16" s="307">
        <f t="shared" si="4"/>
        <v>55.283999999999999</v>
      </c>
      <c r="O16" s="307">
        <v>0</v>
      </c>
      <c r="P16" s="307">
        <v>0</v>
      </c>
      <c r="Q16" s="307">
        <v>0</v>
      </c>
      <c r="R16" s="307">
        <v>0</v>
      </c>
      <c r="S16" s="865">
        <v>150</v>
      </c>
      <c r="T16" s="307">
        <f t="shared" si="5"/>
        <v>12.283413750000001</v>
      </c>
    </row>
    <row r="17" spans="1:20" s="188" customFormat="1">
      <c r="A17" s="84">
        <v>7</v>
      </c>
      <c r="B17" s="225" t="s">
        <v>679</v>
      </c>
      <c r="C17" s="284">
        <v>70063</v>
      </c>
      <c r="D17" s="284">
        <v>6303</v>
      </c>
      <c r="E17" s="284">
        <v>0</v>
      </c>
      <c r="F17" s="284">
        <v>0</v>
      </c>
      <c r="G17" s="284">
        <f t="shared" si="0"/>
        <v>76366</v>
      </c>
      <c r="H17" s="283">
        <v>237</v>
      </c>
      <c r="I17" s="307">
        <f t="shared" si="1"/>
        <v>2714.8112999999998</v>
      </c>
      <c r="J17" s="307">
        <f t="shared" si="2"/>
        <v>2714.8112999999998</v>
      </c>
      <c r="K17" s="307">
        <v>0</v>
      </c>
      <c r="L17" s="307">
        <v>0</v>
      </c>
      <c r="M17" s="307">
        <f t="shared" si="3"/>
        <v>183.2784</v>
      </c>
      <c r="N17" s="307">
        <f t="shared" si="4"/>
        <v>183.2784</v>
      </c>
      <c r="O17" s="307">
        <v>0</v>
      </c>
      <c r="P17" s="307">
        <v>0</v>
      </c>
      <c r="Q17" s="307">
        <v>0</v>
      </c>
      <c r="R17" s="307">
        <v>0</v>
      </c>
      <c r="S17" s="865">
        <v>150</v>
      </c>
      <c r="T17" s="307">
        <f t="shared" si="5"/>
        <v>40.722169499999993</v>
      </c>
    </row>
    <row r="18" spans="1:20" s="188" customFormat="1">
      <c r="A18" s="84">
        <v>8</v>
      </c>
      <c r="B18" s="225" t="s">
        <v>680</v>
      </c>
      <c r="C18" s="284">
        <v>10635</v>
      </c>
      <c r="D18" s="284">
        <v>988</v>
      </c>
      <c r="E18" s="284">
        <v>0</v>
      </c>
      <c r="F18" s="284">
        <v>0</v>
      </c>
      <c r="G18" s="284">
        <f t="shared" si="0"/>
        <v>11623</v>
      </c>
      <c r="H18" s="283">
        <v>237</v>
      </c>
      <c r="I18" s="307">
        <f t="shared" si="1"/>
        <v>413.19765000000001</v>
      </c>
      <c r="J18" s="307">
        <f t="shared" si="2"/>
        <v>413.19765000000001</v>
      </c>
      <c r="K18" s="307">
        <v>0</v>
      </c>
      <c r="L18" s="307">
        <v>0</v>
      </c>
      <c r="M18" s="307">
        <f t="shared" si="3"/>
        <v>27.895199999999999</v>
      </c>
      <c r="N18" s="307">
        <f t="shared" si="4"/>
        <v>27.895199999999999</v>
      </c>
      <c r="O18" s="307">
        <v>0</v>
      </c>
      <c r="P18" s="307">
        <v>0</v>
      </c>
      <c r="Q18" s="307">
        <v>0</v>
      </c>
      <c r="R18" s="307">
        <v>0</v>
      </c>
      <c r="S18" s="865">
        <v>150</v>
      </c>
      <c r="T18" s="307">
        <f t="shared" si="5"/>
        <v>6.1979647499999997</v>
      </c>
    </row>
    <row r="19" spans="1:20" s="188" customFormat="1">
      <c r="A19" s="84">
        <v>9</v>
      </c>
      <c r="B19" s="225" t="s">
        <v>681</v>
      </c>
      <c r="C19" s="284">
        <v>43658</v>
      </c>
      <c r="D19" s="284">
        <v>5225</v>
      </c>
      <c r="E19" s="284">
        <v>0</v>
      </c>
      <c r="F19" s="284">
        <v>0</v>
      </c>
      <c r="G19" s="284">
        <f t="shared" si="0"/>
        <v>48883</v>
      </c>
      <c r="H19" s="283">
        <v>237</v>
      </c>
      <c r="I19" s="307">
        <f t="shared" si="1"/>
        <v>1737.7906499999999</v>
      </c>
      <c r="J19" s="307">
        <f t="shared" si="2"/>
        <v>1737.7906499999999</v>
      </c>
      <c r="K19" s="307">
        <v>0</v>
      </c>
      <c r="L19" s="307">
        <v>0</v>
      </c>
      <c r="M19" s="307">
        <f t="shared" si="3"/>
        <v>117.3192</v>
      </c>
      <c r="N19" s="307">
        <f t="shared" si="4"/>
        <v>117.3192</v>
      </c>
      <c r="O19" s="307">
        <v>0</v>
      </c>
      <c r="P19" s="307">
        <v>0</v>
      </c>
      <c r="Q19" s="307">
        <v>0</v>
      </c>
      <c r="R19" s="307">
        <v>0</v>
      </c>
      <c r="S19" s="865">
        <v>150</v>
      </c>
      <c r="T19" s="307">
        <f t="shared" si="5"/>
        <v>26.066859749999999</v>
      </c>
    </row>
    <row r="20" spans="1:20" s="188" customFormat="1">
      <c r="A20" s="84">
        <v>10</v>
      </c>
      <c r="B20" s="225" t="s">
        <v>682</v>
      </c>
      <c r="C20" s="284">
        <v>27138</v>
      </c>
      <c r="D20" s="284">
        <v>1049</v>
      </c>
      <c r="E20" s="284">
        <v>0</v>
      </c>
      <c r="F20" s="284">
        <v>0</v>
      </c>
      <c r="G20" s="284">
        <f t="shared" si="0"/>
        <v>28187</v>
      </c>
      <c r="H20" s="283">
        <v>237</v>
      </c>
      <c r="I20" s="307">
        <f t="shared" si="1"/>
        <v>1002.04785</v>
      </c>
      <c r="J20" s="307">
        <f t="shared" si="2"/>
        <v>1002.04785</v>
      </c>
      <c r="K20" s="307">
        <v>0</v>
      </c>
      <c r="L20" s="307">
        <v>0</v>
      </c>
      <c r="M20" s="307">
        <f t="shared" si="3"/>
        <v>67.648799999999994</v>
      </c>
      <c r="N20" s="307">
        <f t="shared" si="4"/>
        <v>67.648799999999994</v>
      </c>
      <c r="O20" s="307">
        <v>0</v>
      </c>
      <c r="P20" s="307">
        <v>0</v>
      </c>
      <c r="Q20" s="307">
        <v>0</v>
      </c>
      <c r="R20" s="307">
        <v>0</v>
      </c>
      <c r="S20" s="865">
        <v>150</v>
      </c>
      <c r="T20" s="307">
        <f t="shared" si="5"/>
        <v>15.030717750000003</v>
      </c>
    </row>
    <row r="21" spans="1:20" s="188" customFormat="1">
      <c r="A21" s="84">
        <v>11</v>
      </c>
      <c r="B21" s="225" t="s">
        <v>683</v>
      </c>
      <c r="C21" s="284">
        <v>123448</v>
      </c>
      <c r="D21" s="284">
        <v>7933</v>
      </c>
      <c r="E21" s="284">
        <v>0</v>
      </c>
      <c r="F21" s="284">
        <v>0</v>
      </c>
      <c r="G21" s="284">
        <f t="shared" si="0"/>
        <v>131381</v>
      </c>
      <c r="H21" s="283">
        <v>237</v>
      </c>
      <c r="I21" s="307">
        <f t="shared" si="1"/>
        <v>4670.5945499999998</v>
      </c>
      <c r="J21" s="307">
        <f t="shared" si="2"/>
        <v>4670.5945499999998</v>
      </c>
      <c r="K21" s="307">
        <v>0</v>
      </c>
      <c r="L21" s="307">
        <v>0</v>
      </c>
      <c r="M21" s="307">
        <f t="shared" si="3"/>
        <v>315.31439999999998</v>
      </c>
      <c r="N21" s="307">
        <f t="shared" si="4"/>
        <v>315.31439999999998</v>
      </c>
      <c r="O21" s="307">
        <v>0</v>
      </c>
      <c r="P21" s="307">
        <v>0</v>
      </c>
      <c r="Q21" s="307">
        <v>0</v>
      </c>
      <c r="R21" s="307">
        <v>0</v>
      </c>
      <c r="S21" s="865">
        <v>150</v>
      </c>
      <c r="T21" s="307">
        <f t="shared" si="5"/>
        <v>70.058918250000005</v>
      </c>
    </row>
    <row r="22" spans="1:20" s="188" customFormat="1">
      <c r="A22" s="84">
        <v>12</v>
      </c>
      <c r="B22" s="225" t="s">
        <v>684</v>
      </c>
      <c r="C22" s="284">
        <v>30985</v>
      </c>
      <c r="D22" s="284">
        <v>5098</v>
      </c>
      <c r="E22" s="284">
        <v>0</v>
      </c>
      <c r="F22" s="284">
        <v>0</v>
      </c>
      <c r="G22" s="284">
        <f t="shared" si="0"/>
        <v>36083</v>
      </c>
      <c r="H22" s="283">
        <v>237</v>
      </c>
      <c r="I22" s="307">
        <f t="shared" si="1"/>
        <v>1282.75065</v>
      </c>
      <c r="J22" s="307">
        <f t="shared" si="2"/>
        <v>1282.75065</v>
      </c>
      <c r="K22" s="307">
        <v>0</v>
      </c>
      <c r="L22" s="307">
        <v>0</v>
      </c>
      <c r="M22" s="307">
        <f t="shared" si="3"/>
        <v>86.599199999999996</v>
      </c>
      <c r="N22" s="307">
        <f t="shared" si="4"/>
        <v>86.599199999999996</v>
      </c>
      <c r="O22" s="307">
        <v>0</v>
      </c>
      <c r="P22" s="307">
        <v>0</v>
      </c>
      <c r="Q22" s="307">
        <v>0</v>
      </c>
      <c r="R22" s="307">
        <v>0</v>
      </c>
      <c r="S22" s="865">
        <v>150</v>
      </c>
      <c r="T22" s="307">
        <f t="shared" si="5"/>
        <v>19.241259750000001</v>
      </c>
    </row>
    <row r="23" spans="1:20" s="188" customFormat="1">
      <c r="A23" s="84">
        <v>13</v>
      </c>
      <c r="B23" s="225" t="s">
        <v>685</v>
      </c>
      <c r="C23" s="284">
        <v>65725</v>
      </c>
      <c r="D23" s="284">
        <v>9965</v>
      </c>
      <c r="E23" s="284">
        <v>0</v>
      </c>
      <c r="F23" s="284">
        <v>193</v>
      </c>
      <c r="G23" s="284">
        <f t="shared" si="0"/>
        <v>75883</v>
      </c>
      <c r="H23" s="283">
        <v>237</v>
      </c>
      <c r="I23" s="307">
        <f t="shared" si="1"/>
        <v>2697.6406499999998</v>
      </c>
      <c r="J23" s="307">
        <f t="shared" si="2"/>
        <v>2697.6406499999998</v>
      </c>
      <c r="K23" s="307">
        <v>0</v>
      </c>
      <c r="L23" s="307">
        <v>0</v>
      </c>
      <c r="M23" s="307">
        <f t="shared" si="3"/>
        <v>182.11920000000001</v>
      </c>
      <c r="N23" s="307">
        <f t="shared" si="4"/>
        <v>182.11920000000001</v>
      </c>
      <c r="O23" s="307">
        <v>0</v>
      </c>
      <c r="P23" s="307">
        <v>0</v>
      </c>
      <c r="Q23" s="307">
        <v>0</v>
      </c>
      <c r="R23" s="307">
        <v>0</v>
      </c>
      <c r="S23" s="865">
        <v>150</v>
      </c>
      <c r="T23" s="307">
        <f t="shared" si="5"/>
        <v>40.464609749999994</v>
      </c>
    </row>
    <row r="24" spans="1:20" s="188" customFormat="1">
      <c r="A24" s="84">
        <v>14</v>
      </c>
      <c r="B24" s="225" t="s">
        <v>686</v>
      </c>
      <c r="C24" s="284">
        <v>17072</v>
      </c>
      <c r="D24" s="284">
        <v>1895</v>
      </c>
      <c r="E24" s="284">
        <v>0</v>
      </c>
      <c r="F24" s="284">
        <v>0</v>
      </c>
      <c r="G24" s="284">
        <f t="shared" si="0"/>
        <v>18967</v>
      </c>
      <c r="H24" s="283">
        <v>237</v>
      </c>
      <c r="I24" s="307">
        <f t="shared" si="1"/>
        <v>674.27684999999997</v>
      </c>
      <c r="J24" s="307">
        <f t="shared" si="2"/>
        <v>674.27684999999997</v>
      </c>
      <c r="K24" s="307">
        <v>0</v>
      </c>
      <c r="L24" s="307">
        <v>0</v>
      </c>
      <c r="M24" s="307">
        <f t="shared" si="3"/>
        <v>45.520800000000001</v>
      </c>
      <c r="N24" s="307">
        <f t="shared" si="4"/>
        <v>45.520800000000001</v>
      </c>
      <c r="O24" s="307">
        <v>0</v>
      </c>
      <c r="P24" s="307">
        <v>0</v>
      </c>
      <c r="Q24" s="307">
        <v>0</v>
      </c>
      <c r="R24" s="307">
        <v>0</v>
      </c>
      <c r="S24" s="865">
        <v>150</v>
      </c>
      <c r="T24" s="307">
        <f t="shared" si="5"/>
        <v>10.114152749999999</v>
      </c>
    </row>
    <row r="25" spans="1:20" s="188" customFormat="1">
      <c r="A25" s="84">
        <v>15</v>
      </c>
      <c r="B25" s="225" t="s">
        <v>687</v>
      </c>
      <c r="C25" s="373">
        <v>78081</v>
      </c>
      <c r="D25" s="284">
        <v>850</v>
      </c>
      <c r="E25" s="284">
        <v>0</v>
      </c>
      <c r="F25" s="284">
        <v>0</v>
      </c>
      <c r="G25" s="284">
        <f t="shared" si="0"/>
        <v>78931</v>
      </c>
      <c r="H25" s="283">
        <v>237</v>
      </c>
      <c r="I25" s="307">
        <f t="shared" si="1"/>
        <v>2805.9970499999999</v>
      </c>
      <c r="J25" s="307">
        <f t="shared" si="2"/>
        <v>2805.9970499999999</v>
      </c>
      <c r="K25" s="307">
        <v>0</v>
      </c>
      <c r="L25" s="307">
        <v>0</v>
      </c>
      <c r="M25" s="307">
        <f t="shared" si="3"/>
        <v>189.43440000000001</v>
      </c>
      <c r="N25" s="307">
        <f t="shared" si="4"/>
        <v>189.43440000000001</v>
      </c>
      <c r="O25" s="307">
        <v>0</v>
      </c>
      <c r="P25" s="307">
        <v>0</v>
      </c>
      <c r="Q25" s="307">
        <v>0</v>
      </c>
      <c r="R25" s="307">
        <v>0</v>
      </c>
      <c r="S25" s="865">
        <v>150</v>
      </c>
      <c r="T25" s="307">
        <f t="shared" si="5"/>
        <v>42.089955750000001</v>
      </c>
    </row>
    <row r="26" spans="1:20">
      <c r="A26" s="84">
        <v>16</v>
      </c>
      <c r="B26" s="227" t="s">
        <v>688</v>
      </c>
      <c r="C26" s="377">
        <v>40027</v>
      </c>
      <c r="D26" s="377">
        <v>1611</v>
      </c>
      <c r="E26" s="377">
        <v>0</v>
      </c>
      <c r="F26" s="377">
        <v>0</v>
      </c>
      <c r="G26" s="284">
        <f t="shared" si="0"/>
        <v>41638</v>
      </c>
      <c r="H26" s="283">
        <v>237</v>
      </c>
      <c r="I26" s="307">
        <f t="shared" si="1"/>
        <v>1480.2309</v>
      </c>
      <c r="J26" s="307">
        <f t="shared" si="2"/>
        <v>1480.2309</v>
      </c>
      <c r="K26" s="307">
        <v>0</v>
      </c>
      <c r="L26" s="307">
        <v>0</v>
      </c>
      <c r="M26" s="307">
        <f t="shared" si="3"/>
        <v>99.931200000000004</v>
      </c>
      <c r="N26" s="307">
        <f t="shared" si="4"/>
        <v>99.931200000000004</v>
      </c>
      <c r="O26" s="307">
        <v>0</v>
      </c>
      <c r="P26" s="307">
        <v>0</v>
      </c>
      <c r="Q26" s="307">
        <v>0</v>
      </c>
      <c r="R26" s="307">
        <v>0</v>
      </c>
      <c r="S26" s="865">
        <v>150</v>
      </c>
      <c r="T26" s="307">
        <f t="shared" si="5"/>
        <v>22.203463500000002</v>
      </c>
    </row>
    <row r="27" spans="1:20">
      <c r="A27" s="84">
        <v>17</v>
      </c>
      <c r="B27" s="227" t="s">
        <v>689</v>
      </c>
      <c r="C27" s="384">
        <v>49024</v>
      </c>
      <c r="D27" s="384">
        <v>7384</v>
      </c>
      <c r="E27" s="384">
        <v>0</v>
      </c>
      <c r="F27" s="384">
        <v>0</v>
      </c>
      <c r="G27" s="284">
        <f t="shared" si="0"/>
        <v>56408</v>
      </c>
      <c r="H27" s="283">
        <v>237</v>
      </c>
      <c r="I27" s="307">
        <f t="shared" si="1"/>
        <v>2005.3044</v>
      </c>
      <c r="J27" s="307">
        <f t="shared" si="2"/>
        <v>2005.3044</v>
      </c>
      <c r="K27" s="307">
        <v>0</v>
      </c>
      <c r="L27" s="307">
        <v>0</v>
      </c>
      <c r="M27" s="307">
        <f t="shared" si="3"/>
        <v>135.3792</v>
      </c>
      <c r="N27" s="307">
        <f t="shared" si="4"/>
        <v>135.3792</v>
      </c>
      <c r="O27" s="307">
        <v>0</v>
      </c>
      <c r="P27" s="307">
        <v>0</v>
      </c>
      <c r="Q27" s="307">
        <v>0</v>
      </c>
      <c r="R27" s="307">
        <v>0</v>
      </c>
      <c r="S27" s="865">
        <v>150</v>
      </c>
      <c r="T27" s="307">
        <f t="shared" si="5"/>
        <v>30.079565999999996</v>
      </c>
    </row>
    <row r="28" spans="1:20">
      <c r="A28" s="84">
        <v>18</v>
      </c>
      <c r="B28" s="227" t="s">
        <v>690</v>
      </c>
      <c r="C28" s="377">
        <v>71523</v>
      </c>
      <c r="D28" s="377">
        <v>7716</v>
      </c>
      <c r="E28" s="377">
        <v>0</v>
      </c>
      <c r="F28" s="377">
        <v>66</v>
      </c>
      <c r="G28" s="284">
        <f t="shared" si="0"/>
        <v>79305</v>
      </c>
      <c r="H28" s="283">
        <v>237</v>
      </c>
      <c r="I28" s="307">
        <f t="shared" si="1"/>
        <v>2819.2927500000001</v>
      </c>
      <c r="J28" s="307">
        <f t="shared" si="2"/>
        <v>2819.2927500000001</v>
      </c>
      <c r="K28" s="307">
        <v>0</v>
      </c>
      <c r="L28" s="307">
        <v>0</v>
      </c>
      <c r="M28" s="307">
        <f t="shared" si="3"/>
        <v>190.33199999999999</v>
      </c>
      <c r="N28" s="307">
        <f t="shared" si="4"/>
        <v>190.33199999999999</v>
      </c>
      <c r="O28" s="307">
        <v>0</v>
      </c>
      <c r="P28" s="307">
        <v>0</v>
      </c>
      <c r="Q28" s="307">
        <v>0</v>
      </c>
      <c r="R28" s="307">
        <v>0</v>
      </c>
      <c r="S28" s="865">
        <v>150</v>
      </c>
      <c r="T28" s="307">
        <f t="shared" si="5"/>
        <v>42.289391250000001</v>
      </c>
    </row>
    <row r="29" spans="1:20">
      <c r="A29" s="84">
        <v>19</v>
      </c>
      <c r="B29" s="227" t="s">
        <v>691</v>
      </c>
      <c r="C29" s="377">
        <v>55550</v>
      </c>
      <c r="D29" s="377">
        <v>3738</v>
      </c>
      <c r="E29" s="377">
        <v>0</v>
      </c>
      <c r="F29" s="377">
        <v>0</v>
      </c>
      <c r="G29" s="284">
        <f t="shared" si="0"/>
        <v>59288</v>
      </c>
      <c r="H29" s="283">
        <v>237</v>
      </c>
      <c r="I29" s="307">
        <f t="shared" si="1"/>
        <v>2107.6884</v>
      </c>
      <c r="J29" s="307">
        <f t="shared" si="2"/>
        <v>2107.6884</v>
      </c>
      <c r="K29" s="307">
        <v>0</v>
      </c>
      <c r="L29" s="307">
        <v>0</v>
      </c>
      <c r="M29" s="307">
        <f t="shared" si="3"/>
        <v>142.2912</v>
      </c>
      <c r="N29" s="307">
        <f t="shared" si="4"/>
        <v>142.2912</v>
      </c>
      <c r="O29" s="307">
        <v>0</v>
      </c>
      <c r="P29" s="307">
        <v>0</v>
      </c>
      <c r="Q29" s="307">
        <v>0</v>
      </c>
      <c r="R29" s="307">
        <v>0</v>
      </c>
      <c r="S29" s="865">
        <v>150</v>
      </c>
      <c r="T29" s="307">
        <f t="shared" si="5"/>
        <v>31.615326</v>
      </c>
    </row>
    <row r="30" spans="1:20">
      <c r="A30" s="84">
        <v>20</v>
      </c>
      <c r="B30" s="227" t="s">
        <v>692</v>
      </c>
      <c r="C30" s="377">
        <v>60092</v>
      </c>
      <c r="D30" s="377">
        <v>1887</v>
      </c>
      <c r="E30" s="377">
        <v>0</v>
      </c>
      <c r="F30" s="377">
        <v>0</v>
      </c>
      <c r="G30" s="284">
        <f t="shared" si="0"/>
        <v>61979</v>
      </c>
      <c r="H30" s="283">
        <v>237</v>
      </c>
      <c r="I30" s="307">
        <f t="shared" si="1"/>
        <v>2203.3534500000001</v>
      </c>
      <c r="J30" s="307">
        <f t="shared" si="2"/>
        <v>2203.3534500000001</v>
      </c>
      <c r="K30" s="307">
        <v>0</v>
      </c>
      <c r="L30" s="307">
        <v>0</v>
      </c>
      <c r="M30" s="307">
        <f t="shared" si="3"/>
        <v>148.74959999999999</v>
      </c>
      <c r="N30" s="307">
        <f t="shared" si="4"/>
        <v>148.74959999999999</v>
      </c>
      <c r="O30" s="307">
        <v>0</v>
      </c>
      <c r="P30" s="307">
        <v>0</v>
      </c>
      <c r="Q30" s="307">
        <v>0</v>
      </c>
      <c r="R30" s="307">
        <v>0</v>
      </c>
      <c r="S30" s="865">
        <v>150</v>
      </c>
      <c r="T30" s="307">
        <f t="shared" si="5"/>
        <v>33.050301750000003</v>
      </c>
    </row>
    <row r="31" spans="1:20">
      <c r="A31" s="84">
        <v>21</v>
      </c>
      <c r="B31" s="227" t="s">
        <v>693</v>
      </c>
      <c r="C31" s="377">
        <v>32450</v>
      </c>
      <c r="D31" s="377">
        <v>1177</v>
      </c>
      <c r="E31" s="377">
        <v>0</v>
      </c>
      <c r="F31" s="377">
        <v>0</v>
      </c>
      <c r="G31" s="284">
        <f t="shared" si="0"/>
        <v>33627</v>
      </c>
      <c r="H31" s="283">
        <v>237</v>
      </c>
      <c r="I31" s="307">
        <f t="shared" si="1"/>
        <v>1195.43985</v>
      </c>
      <c r="J31" s="307">
        <f t="shared" si="2"/>
        <v>1195.43985</v>
      </c>
      <c r="K31" s="307">
        <v>0</v>
      </c>
      <c r="L31" s="307">
        <v>0</v>
      </c>
      <c r="M31" s="307">
        <f t="shared" si="3"/>
        <v>80.704800000000006</v>
      </c>
      <c r="N31" s="307">
        <f t="shared" si="4"/>
        <v>80.704800000000006</v>
      </c>
      <c r="O31" s="307">
        <v>0</v>
      </c>
      <c r="P31" s="307">
        <v>0</v>
      </c>
      <c r="Q31" s="307">
        <v>0</v>
      </c>
      <c r="R31" s="307">
        <v>0</v>
      </c>
      <c r="S31" s="865">
        <v>150</v>
      </c>
      <c r="T31" s="307">
        <f t="shared" si="5"/>
        <v>17.931597750000002</v>
      </c>
    </row>
    <row r="32" spans="1:20">
      <c r="A32" s="84">
        <v>22</v>
      </c>
      <c r="B32" s="227" t="s">
        <v>694</v>
      </c>
      <c r="C32" s="377">
        <v>123183</v>
      </c>
      <c r="D32" s="377">
        <v>8557</v>
      </c>
      <c r="E32" s="377">
        <v>0</v>
      </c>
      <c r="F32" s="377">
        <v>0</v>
      </c>
      <c r="G32" s="284">
        <f t="shared" si="0"/>
        <v>131740</v>
      </c>
      <c r="H32" s="283">
        <v>237</v>
      </c>
      <c r="I32" s="307">
        <f t="shared" si="1"/>
        <v>4683.357</v>
      </c>
      <c r="J32" s="307">
        <f t="shared" si="2"/>
        <v>4683.357</v>
      </c>
      <c r="K32" s="307">
        <v>0</v>
      </c>
      <c r="L32" s="307">
        <v>0</v>
      </c>
      <c r="M32" s="307">
        <f t="shared" si="3"/>
        <v>316.17599999999999</v>
      </c>
      <c r="N32" s="307">
        <f t="shared" si="4"/>
        <v>316.17599999999999</v>
      </c>
      <c r="O32" s="307">
        <v>0</v>
      </c>
      <c r="P32" s="307">
        <v>0</v>
      </c>
      <c r="Q32" s="307">
        <v>0</v>
      </c>
      <c r="R32" s="307">
        <v>0</v>
      </c>
      <c r="S32" s="865">
        <v>150</v>
      </c>
      <c r="T32" s="307">
        <f t="shared" si="5"/>
        <v>70.250354999999999</v>
      </c>
    </row>
    <row r="33" spans="1:20">
      <c r="A33" s="84">
        <v>23</v>
      </c>
      <c r="B33" s="227" t="s">
        <v>695</v>
      </c>
      <c r="C33" s="377">
        <v>72129</v>
      </c>
      <c r="D33" s="377">
        <v>853</v>
      </c>
      <c r="E33" s="377">
        <v>0</v>
      </c>
      <c r="F33" s="377">
        <v>0</v>
      </c>
      <c r="G33" s="284">
        <f t="shared" si="0"/>
        <v>72982</v>
      </c>
      <c r="H33" s="283">
        <v>237</v>
      </c>
      <c r="I33" s="307">
        <f t="shared" si="1"/>
        <v>2594.5101</v>
      </c>
      <c r="J33" s="307">
        <f t="shared" si="2"/>
        <v>2594.5101</v>
      </c>
      <c r="K33" s="307">
        <v>0</v>
      </c>
      <c r="L33" s="307">
        <v>0</v>
      </c>
      <c r="M33" s="307">
        <f t="shared" si="3"/>
        <v>175.1568</v>
      </c>
      <c r="N33" s="307">
        <f t="shared" si="4"/>
        <v>175.1568</v>
      </c>
      <c r="O33" s="307">
        <v>0</v>
      </c>
      <c r="P33" s="307">
        <v>0</v>
      </c>
      <c r="Q33" s="307">
        <v>0</v>
      </c>
      <c r="R33" s="307">
        <v>0</v>
      </c>
      <c r="S33" s="865">
        <v>150</v>
      </c>
      <c r="T33" s="307">
        <f t="shared" si="5"/>
        <v>38.917651499999998</v>
      </c>
    </row>
    <row r="34" spans="1:20">
      <c r="A34" s="84">
        <v>24</v>
      </c>
      <c r="B34" s="227" t="s">
        <v>696</v>
      </c>
      <c r="C34" s="377">
        <v>34738</v>
      </c>
      <c r="D34" s="377">
        <v>2259</v>
      </c>
      <c r="E34" s="377">
        <v>0</v>
      </c>
      <c r="F34" s="377">
        <v>0</v>
      </c>
      <c r="G34" s="284">
        <f t="shared" si="0"/>
        <v>36997</v>
      </c>
      <c r="H34" s="283">
        <v>237</v>
      </c>
      <c r="I34" s="307">
        <f t="shared" si="1"/>
        <v>1315.24335</v>
      </c>
      <c r="J34" s="307">
        <f t="shared" si="2"/>
        <v>1315.24335</v>
      </c>
      <c r="K34" s="307">
        <v>0</v>
      </c>
      <c r="L34" s="307">
        <v>0</v>
      </c>
      <c r="M34" s="307">
        <f t="shared" si="3"/>
        <v>88.7928</v>
      </c>
      <c r="N34" s="307">
        <f t="shared" si="4"/>
        <v>88.7928</v>
      </c>
      <c r="O34" s="307">
        <v>0</v>
      </c>
      <c r="P34" s="307">
        <v>0</v>
      </c>
      <c r="Q34" s="307">
        <v>0</v>
      </c>
      <c r="R34" s="307">
        <v>0</v>
      </c>
      <c r="S34" s="865">
        <v>150</v>
      </c>
      <c r="T34" s="307">
        <f t="shared" si="5"/>
        <v>19.728650250000001</v>
      </c>
    </row>
    <row r="35" spans="1:20">
      <c r="A35" s="84">
        <v>25</v>
      </c>
      <c r="B35" s="227" t="s">
        <v>697</v>
      </c>
      <c r="C35" s="384">
        <v>37317</v>
      </c>
      <c r="D35" s="384">
        <v>1031</v>
      </c>
      <c r="E35" s="384">
        <v>0</v>
      </c>
      <c r="F35" s="384">
        <v>0</v>
      </c>
      <c r="G35" s="284">
        <f t="shared" si="0"/>
        <v>38348</v>
      </c>
      <c r="H35" s="283">
        <v>237</v>
      </c>
      <c r="I35" s="307">
        <f t="shared" si="1"/>
        <v>1363.2714000000001</v>
      </c>
      <c r="J35" s="307">
        <f t="shared" si="2"/>
        <v>1363.2714000000001</v>
      </c>
      <c r="K35" s="307">
        <v>0</v>
      </c>
      <c r="L35" s="307">
        <v>0</v>
      </c>
      <c r="M35" s="307">
        <f t="shared" si="3"/>
        <v>92.035200000000003</v>
      </c>
      <c r="N35" s="307">
        <f t="shared" si="4"/>
        <v>92.035200000000003</v>
      </c>
      <c r="O35" s="307">
        <v>0</v>
      </c>
      <c r="P35" s="307">
        <v>0</v>
      </c>
      <c r="Q35" s="307">
        <v>0</v>
      </c>
      <c r="R35" s="307">
        <v>0</v>
      </c>
      <c r="S35" s="865">
        <v>150</v>
      </c>
      <c r="T35" s="307">
        <f t="shared" si="5"/>
        <v>20.449071000000004</v>
      </c>
    </row>
    <row r="36" spans="1:20">
      <c r="A36" s="84">
        <v>26</v>
      </c>
      <c r="B36" s="227" t="s">
        <v>698</v>
      </c>
      <c r="C36" s="377">
        <v>50285</v>
      </c>
      <c r="D36" s="377">
        <v>9107</v>
      </c>
      <c r="E36" s="377">
        <v>0</v>
      </c>
      <c r="F36" s="377">
        <v>0</v>
      </c>
      <c r="G36" s="284">
        <f t="shared" si="0"/>
        <v>59392</v>
      </c>
      <c r="H36" s="283">
        <v>237</v>
      </c>
      <c r="I36" s="307">
        <f t="shared" si="1"/>
        <v>2111.3856000000001</v>
      </c>
      <c r="J36" s="307">
        <f t="shared" si="2"/>
        <v>2111.3856000000001</v>
      </c>
      <c r="K36" s="307">
        <v>0</v>
      </c>
      <c r="L36" s="307">
        <v>0</v>
      </c>
      <c r="M36" s="307">
        <f t="shared" si="3"/>
        <v>142.54079999999999</v>
      </c>
      <c r="N36" s="307">
        <f t="shared" si="4"/>
        <v>142.54079999999999</v>
      </c>
      <c r="O36" s="307">
        <v>0</v>
      </c>
      <c r="P36" s="307">
        <v>0</v>
      </c>
      <c r="Q36" s="307">
        <v>0</v>
      </c>
      <c r="R36" s="307">
        <v>0</v>
      </c>
      <c r="S36" s="865">
        <v>150</v>
      </c>
      <c r="T36" s="307">
        <f t="shared" si="5"/>
        <v>31.670784000000001</v>
      </c>
    </row>
    <row r="37" spans="1:20">
      <c r="A37" s="84">
        <v>27</v>
      </c>
      <c r="B37" s="227" t="s">
        <v>699</v>
      </c>
      <c r="C37" s="377">
        <v>43570</v>
      </c>
      <c r="D37" s="377">
        <v>655</v>
      </c>
      <c r="E37" s="377">
        <v>0</v>
      </c>
      <c r="F37" s="377">
        <v>0</v>
      </c>
      <c r="G37" s="284">
        <f t="shared" si="0"/>
        <v>44225</v>
      </c>
      <c r="H37" s="283">
        <v>237</v>
      </c>
      <c r="I37" s="307">
        <f t="shared" si="1"/>
        <v>1572.19875</v>
      </c>
      <c r="J37" s="307">
        <f t="shared" si="2"/>
        <v>1572.19875</v>
      </c>
      <c r="K37" s="307">
        <v>0</v>
      </c>
      <c r="L37" s="307">
        <v>0</v>
      </c>
      <c r="M37" s="307">
        <f t="shared" si="3"/>
        <v>106.14</v>
      </c>
      <c r="N37" s="307">
        <f t="shared" si="4"/>
        <v>106.14</v>
      </c>
      <c r="O37" s="307">
        <v>0</v>
      </c>
      <c r="P37" s="307">
        <v>0</v>
      </c>
      <c r="Q37" s="307">
        <v>0</v>
      </c>
      <c r="R37" s="307">
        <v>0</v>
      </c>
      <c r="S37" s="865">
        <v>150</v>
      </c>
      <c r="T37" s="307">
        <f t="shared" si="5"/>
        <v>23.58298125</v>
      </c>
    </row>
    <row r="38" spans="1:20">
      <c r="A38" s="84">
        <v>28</v>
      </c>
      <c r="B38" s="227" t="s">
        <v>700</v>
      </c>
      <c r="C38" s="377">
        <v>36962</v>
      </c>
      <c r="D38" s="377">
        <v>1914</v>
      </c>
      <c r="E38" s="377">
        <v>0</v>
      </c>
      <c r="F38" s="377">
        <v>0</v>
      </c>
      <c r="G38" s="284">
        <f t="shared" si="0"/>
        <v>38876</v>
      </c>
      <c r="H38" s="283">
        <v>237</v>
      </c>
      <c r="I38" s="307">
        <f t="shared" si="1"/>
        <v>1382.0418</v>
      </c>
      <c r="J38" s="307">
        <f t="shared" si="2"/>
        <v>1382.0418</v>
      </c>
      <c r="K38" s="307">
        <v>0</v>
      </c>
      <c r="L38" s="307">
        <v>0</v>
      </c>
      <c r="M38" s="307">
        <f t="shared" si="3"/>
        <v>93.302400000000006</v>
      </c>
      <c r="N38" s="307">
        <f t="shared" si="4"/>
        <v>93.302400000000006</v>
      </c>
      <c r="O38" s="307">
        <v>0</v>
      </c>
      <c r="P38" s="307">
        <v>0</v>
      </c>
      <c r="Q38" s="307">
        <v>0</v>
      </c>
      <c r="R38" s="307">
        <v>0</v>
      </c>
      <c r="S38" s="865">
        <v>150</v>
      </c>
      <c r="T38" s="307">
        <f t="shared" si="5"/>
        <v>20.730626999999998</v>
      </c>
    </row>
    <row r="39" spans="1:20">
      <c r="A39" s="84">
        <v>29</v>
      </c>
      <c r="B39" s="227" t="s">
        <v>701</v>
      </c>
      <c r="C39" s="377">
        <v>25230</v>
      </c>
      <c r="D39" s="377">
        <v>819</v>
      </c>
      <c r="E39" s="377">
        <v>0</v>
      </c>
      <c r="F39" s="377">
        <v>0</v>
      </c>
      <c r="G39" s="284">
        <f t="shared" si="0"/>
        <v>26049</v>
      </c>
      <c r="H39" s="283">
        <v>237</v>
      </c>
      <c r="I39" s="307">
        <f t="shared" si="1"/>
        <v>926.04195000000004</v>
      </c>
      <c r="J39" s="307">
        <f t="shared" si="2"/>
        <v>926.04195000000004</v>
      </c>
      <c r="K39" s="307">
        <v>0</v>
      </c>
      <c r="L39" s="307">
        <v>0</v>
      </c>
      <c r="M39" s="307">
        <f t="shared" si="3"/>
        <v>62.517600000000002</v>
      </c>
      <c r="N39" s="307">
        <f t="shared" si="4"/>
        <v>62.517600000000002</v>
      </c>
      <c r="O39" s="307">
        <v>0</v>
      </c>
      <c r="P39" s="307">
        <v>0</v>
      </c>
      <c r="Q39" s="307">
        <v>0</v>
      </c>
      <c r="R39" s="307">
        <v>0</v>
      </c>
      <c r="S39" s="865">
        <v>150</v>
      </c>
      <c r="T39" s="307">
        <f t="shared" si="5"/>
        <v>13.890629250000002</v>
      </c>
    </row>
    <row r="40" spans="1:20">
      <c r="A40" s="84">
        <v>30</v>
      </c>
      <c r="B40" s="227" t="s">
        <v>702</v>
      </c>
      <c r="C40" s="377">
        <v>72592</v>
      </c>
      <c r="D40" s="377">
        <v>8245</v>
      </c>
      <c r="E40" s="377">
        <v>0</v>
      </c>
      <c r="F40" s="377">
        <v>0</v>
      </c>
      <c r="G40" s="284">
        <f t="shared" si="0"/>
        <v>80837</v>
      </c>
      <c r="H40" s="283">
        <v>237</v>
      </c>
      <c r="I40" s="307">
        <f t="shared" si="1"/>
        <v>2873.7553499999999</v>
      </c>
      <c r="J40" s="307">
        <f t="shared" si="2"/>
        <v>2873.7553499999999</v>
      </c>
      <c r="K40" s="307">
        <v>0</v>
      </c>
      <c r="L40" s="307">
        <v>0</v>
      </c>
      <c r="M40" s="307">
        <f t="shared" si="3"/>
        <v>194.00880000000001</v>
      </c>
      <c r="N40" s="307">
        <f t="shared" si="4"/>
        <v>194.00880000000001</v>
      </c>
      <c r="O40" s="307">
        <v>0</v>
      </c>
      <c r="P40" s="307">
        <v>0</v>
      </c>
      <c r="Q40" s="307">
        <v>0</v>
      </c>
      <c r="R40" s="307">
        <v>0</v>
      </c>
      <c r="S40" s="865">
        <v>150</v>
      </c>
      <c r="T40" s="307">
        <f t="shared" si="5"/>
        <v>43.106330249999999</v>
      </c>
    </row>
    <row r="41" spans="1:20">
      <c r="A41" s="417"/>
      <c r="B41" s="394" t="s">
        <v>703</v>
      </c>
      <c r="C41" s="355">
        <f>SUM(C11:C40)</f>
        <v>1624735</v>
      </c>
      <c r="D41" s="355">
        <f>SUM(D11:D40)</f>
        <v>129311</v>
      </c>
      <c r="E41" s="355">
        <f>SUM(E11:E40)</f>
        <v>0</v>
      </c>
      <c r="F41" s="355">
        <f>SUM(F11:F40)</f>
        <v>414</v>
      </c>
      <c r="G41" s="355">
        <f>SUM(G11:G40)</f>
        <v>1754460</v>
      </c>
      <c r="H41" s="725">
        <v>237</v>
      </c>
      <c r="I41" s="408">
        <f t="shared" ref="I41" si="6">J41</f>
        <v>62371.053000000007</v>
      </c>
      <c r="J41" s="392">
        <f>SUM(J11:J40)</f>
        <v>62371.053000000007</v>
      </c>
      <c r="K41" s="392">
        <f>SUM(K11:K40)</f>
        <v>0</v>
      </c>
      <c r="L41" s="392">
        <f>SUM(L11:L40)</f>
        <v>0</v>
      </c>
      <c r="M41" s="408">
        <f t="shared" ref="M41" si="7">N41</f>
        <v>4210.7039999999997</v>
      </c>
      <c r="N41" s="392">
        <f t="shared" ref="N41:T41" si="8">SUM(N11:N40)</f>
        <v>4210.7039999999997</v>
      </c>
      <c r="O41" s="392">
        <f t="shared" si="8"/>
        <v>0</v>
      </c>
      <c r="P41" s="392">
        <f t="shared" si="8"/>
        <v>0</v>
      </c>
      <c r="Q41" s="392">
        <f t="shared" si="8"/>
        <v>0</v>
      </c>
      <c r="R41" s="392">
        <f>SUM(R11:R40)</f>
        <v>0</v>
      </c>
      <c r="S41" s="392"/>
      <c r="T41" s="392">
        <f t="shared" si="8"/>
        <v>935.56579499999998</v>
      </c>
    </row>
    <row r="42" spans="1:20" s="615" customFormat="1" ht="15">
      <c r="A42" s="1300" t="s">
        <v>1038</v>
      </c>
      <c r="B42" s="1300"/>
      <c r="C42" s="1300"/>
      <c r="D42" s="1300"/>
      <c r="E42" s="1300"/>
      <c r="F42" s="1300"/>
      <c r="G42" s="1300"/>
      <c r="H42" s="1300"/>
      <c r="I42" s="1300"/>
      <c r="J42" s="1300"/>
      <c r="K42" s="1300"/>
      <c r="L42" s="1300"/>
      <c r="M42" s="1300"/>
      <c r="N42" s="1300"/>
      <c r="O42" s="1300"/>
      <c r="P42" s="1300"/>
      <c r="Q42" s="1300"/>
      <c r="R42" s="1300"/>
      <c r="S42" s="1300"/>
      <c r="T42" s="1300"/>
    </row>
    <row r="43" spans="1:20" ht="41.25" customHeight="1">
      <c r="A43" s="1303" t="s">
        <v>1049</v>
      </c>
      <c r="B43" s="1303"/>
      <c r="C43" s="1303"/>
      <c r="D43" s="1303"/>
      <c r="E43" s="1303"/>
      <c r="F43" s="1303"/>
      <c r="G43" s="1303"/>
      <c r="H43" s="1303"/>
      <c r="I43" s="1303"/>
      <c r="J43" s="1303"/>
      <c r="K43" s="1303"/>
      <c r="L43" s="1303"/>
      <c r="M43" s="1303"/>
      <c r="N43" s="1303"/>
      <c r="O43" s="1303"/>
      <c r="P43" s="1303"/>
      <c r="Q43" s="1303"/>
      <c r="R43" s="1303"/>
      <c r="S43" s="1303"/>
      <c r="T43" s="1303"/>
    </row>
    <row r="44" spans="1:20" s="615" customFormat="1" ht="3.75" customHeight="1">
      <c r="A44" s="616"/>
      <c r="B44" s="616"/>
      <c r="C44" s="616"/>
      <c r="D44" s="616"/>
      <c r="E44" s="616"/>
      <c r="F44" s="616"/>
      <c r="G44" s="616"/>
      <c r="H44" s="616"/>
      <c r="I44" s="616"/>
      <c r="J44" s="616"/>
      <c r="K44" s="616"/>
      <c r="L44" s="616"/>
      <c r="M44" s="616"/>
      <c r="N44" s="616"/>
      <c r="O44" s="616"/>
      <c r="P44" s="616"/>
      <c r="Q44" s="616"/>
      <c r="R44" s="616"/>
      <c r="S44" s="616"/>
      <c r="T44" s="616"/>
    </row>
    <row r="45" spans="1:20" s="615" customFormat="1">
      <c r="A45" s="732" t="s">
        <v>7</v>
      </c>
      <c r="B45" s="729"/>
      <c r="C45" s="729"/>
      <c r="D45" s="616"/>
      <c r="E45" s="616"/>
      <c r="F45" s="616"/>
      <c r="G45" s="616"/>
      <c r="H45" s="616"/>
      <c r="I45" s="616"/>
      <c r="J45" s="616"/>
      <c r="K45" s="616"/>
      <c r="L45" s="616"/>
      <c r="M45" s="616"/>
      <c r="N45" s="616"/>
      <c r="O45" s="616"/>
      <c r="P45" s="616"/>
      <c r="Q45" s="616"/>
      <c r="R45" s="616"/>
      <c r="S45" s="616"/>
      <c r="T45" s="616"/>
    </row>
    <row r="46" spans="1:20" s="615" customFormat="1">
      <c r="A46" s="729" t="s">
        <v>8</v>
      </c>
      <c r="B46" s="729"/>
      <c r="C46" s="729"/>
      <c r="D46" s="616"/>
      <c r="E46" s="616"/>
      <c r="F46" s="616"/>
      <c r="G46" s="616"/>
      <c r="H46" s="616"/>
      <c r="I46" s="616"/>
      <c r="J46" s="844"/>
      <c r="K46" s="616"/>
      <c r="L46" s="616"/>
      <c r="M46" s="616"/>
      <c r="N46" s="616"/>
      <c r="O46" s="616"/>
      <c r="P46" s="616"/>
      <c r="Q46" s="616"/>
      <c r="R46" s="616"/>
      <c r="S46" s="616"/>
      <c r="T46" s="616"/>
    </row>
    <row r="47" spans="1:20" s="615" customFormat="1">
      <c r="A47" s="729" t="s">
        <v>9</v>
      </c>
      <c r="B47" s="729"/>
      <c r="C47" s="729"/>
      <c r="D47" s="616"/>
      <c r="E47" s="616"/>
      <c r="F47" s="616"/>
      <c r="G47" s="616"/>
      <c r="H47" s="616"/>
      <c r="I47" s="616"/>
      <c r="J47" s="844"/>
      <c r="K47" s="616"/>
      <c r="L47" s="616"/>
      <c r="M47" s="616"/>
      <c r="N47" s="616"/>
      <c r="O47" s="616"/>
      <c r="P47" s="616"/>
      <c r="Q47" s="616"/>
      <c r="R47" s="616"/>
      <c r="S47" s="616"/>
      <c r="T47" s="616"/>
    </row>
    <row r="48" spans="1:20" s="615" customFormat="1">
      <c r="A48" s="1305"/>
      <c r="B48" s="1305"/>
      <c r="C48" s="1305"/>
      <c r="D48" s="1305"/>
      <c r="E48" s="616"/>
      <c r="F48" s="616"/>
      <c r="G48" s="616"/>
      <c r="H48" s="616"/>
      <c r="I48" s="616"/>
      <c r="J48" s="616"/>
      <c r="K48" s="616"/>
      <c r="L48" s="616"/>
      <c r="M48" s="733"/>
      <c r="O48" s="733"/>
      <c r="P48" s="733"/>
      <c r="Q48" s="733"/>
      <c r="R48" s="733"/>
      <c r="S48" s="733"/>
      <c r="T48" s="733"/>
    </row>
    <row r="49" spans="1:20" s="615" customFormat="1">
      <c r="A49" s="732"/>
      <c r="B49" s="729"/>
      <c r="C49" s="729"/>
      <c r="D49" s="616"/>
      <c r="E49" s="616"/>
      <c r="F49" s="616"/>
      <c r="G49" s="616"/>
      <c r="H49" s="616"/>
      <c r="I49" s="616"/>
      <c r="J49" s="616"/>
      <c r="K49" s="616"/>
      <c r="L49" s="616"/>
      <c r="M49" s="616"/>
      <c r="O49" s="616"/>
      <c r="P49" s="616"/>
      <c r="Q49" s="616"/>
      <c r="R49" s="616"/>
      <c r="S49" s="616"/>
      <c r="T49" s="616"/>
    </row>
    <row r="50" spans="1:20" s="615" customFormat="1">
      <c r="A50" s="732"/>
      <c r="B50" s="1305"/>
      <c r="C50" s="1305"/>
      <c r="D50" s="1305"/>
      <c r="E50" s="1305"/>
      <c r="F50" s="732"/>
      <c r="G50" s="616"/>
      <c r="H50" s="616"/>
      <c r="I50" s="616"/>
      <c r="J50" s="616"/>
      <c r="K50" s="616"/>
      <c r="L50" s="616"/>
      <c r="M50" s="616"/>
      <c r="N50" s="616"/>
      <c r="O50" s="616"/>
      <c r="P50" s="616"/>
      <c r="Q50" s="616"/>
      <c r="R50" s="616"/>
      <c r="S50" s="616"/>
      <c r="T50" s="616"/>
    </row>
    <row r="51" spans="1:20" s="615" customFormat="1">
      <c r="A51" s="727" t="s">
        <v>11</v>
      </c>
      <c r="B51" s="617"/>
      <c r="C51" s="617"/>
      <c r="D51" s="617"/>
      <c r="E51" s="617"/>
      <c r="F51" s="732"/>
      <c r="G51" s="616"/>
      <c r="H51" s="616"/>
      <c r="I51" s="616"/>
      <c r="J51" s="616"/>
      <c r="K51" s="616"/>
      <c r="L51" s="616"/>
      <c r="M51" s="616"/>
      <c r="N51" s="616"/>
      <c r="O51" s="616"/>
      <c r="P51" s="616"/>
      <c r="Q51" s="616"/>
      <c r="R51" s="616"/>
      <c r="S51" s="616"/>
      <c r="T51" s="616"/>
    </row>
    <row r="52" spans="1:20" s="615" customFormat="1">
      <c r="A52" s="729"/>
      <c r="B52" s="1305"/>
      <c r="C52" s="1305"/>
      <c r="D52" s="1305"/>
      <c r="E52" s="1305"/>
      <c r="F52" s="1305"/>
      <c r="G52" s="1305"/>
      <c r="H52" s="1305"/>
      <c r="I52" s="1305"/>
      <c r="J52" s="1305"/>
      <c r="K52" s="1305"/>
      <c r="L52" s="1305"/>
      <c r="M52" s="1305"/>
      <c r="N52" s="1305"/>
      <c r="O52" s="1305"/>
      <c r="P52" s="1305"/>
      <c r="Q52" s="1305"/>
      <c r="R52" s="1305"/>
      <c r="S52" s="1305"/>
      <c r="T52" s="1305"/>
    </row>
    <row r="53" spans="1:20" s="615" customFormat="1">
      <c r="A53" s="729"/>
      <c r="B53" s="729"/>
      <c r="C53" s="729"/>
      <c r="D53" s="616"/>
      <c r="E53" s="616"/>
      <c r="F53" s="616"/>
      <c r="G53" s="616"/>
      <c r="H53" s="616"/>
      <c r="I53" s="616"/>
      <c r="J53" s="616"/>
      <c r="K53" s="616"/>
      <c r="L53" s="616"/>
      <c r="M53" s="616"/>
      <c r="N53" s="616"/>
      <c r="O53" s="617" t="s">
        <v>13</v>
      </c>
      <c r="P53" s="616"/>
      <c r="Q53" s="616"/>
      <c r="R53" s="616"/>
      <c r="S53" s="616"/>
      <c r="T53" s="616"/>
    </row>
    <row r="54" spans="1:20" s="615" customFormat="1">
      <c r="A54" s="729"/>
      <c r="B54" s="729"/>
      <c r="C54" s="729"/>
      <c r="D54" s="616"/>
      <c r="E54" s="616"/>
      <c r="F54" s="616"/>
      <c r="G54" s="616"/>
      <c r="H54" s="616"/>
      <c r="I54" s="616"/>
      <c r="J54" s="616"/>
      <c r="K54" s="616"/>
      <c r="L54" s="616"/>
      <c r="M54" s="616"/>
      <c r="N54" s="616"/>
      <c r="O54" s="617" t="s">
        <v>85</v>
      </c>
      <c r="P54" s="616"/>
      <c r="Q54" s="616"/>
      <c r="R54" s="616"/>
      <c r="S54" s="616"/>
      <c r="T54" s="616"/>
    </row>
    <row r="55" spans="1:20" s="615" customFormat="1">
      <c r="A55" s="727"/>
      <c r="B55" s="727"/>
      <c r="C55" s="727"/>
    </row>
    <row r="56" spans="1:20" s="615" customFormat="1">
      <c r="A56" s="727"/>
      <c r="C56" s="727"/>
    </row>
    <row r="57" spans="1:20" s="615" customFormat="1">
      <c r="A57" s="727"/>
      <c r="C57" s="727"/>
    </row>
    <row r="58" spans="1:20" s="615" customFormat="1">
      <c r="H58" s="727"/>
      <c r="J58" s="727"/>
      <c r="K58" s="727"/>
      <c r="L58" s="727"/>
      <c r="M58" s="727"/>
      <c r="N58" s="727"/>
      <c r="O58" s="727"/>
      <c r="P58" s="727"/>
      <c r="Q58" s="727"/>
      <c r="R58" s="727"/>
      <c r="S58" s="727"/>
      <c r="T58" s="727"/>
    </row>
    <row r="59" spans="1:20" s="615" customFormat="1" ht="12.75" customHeight="1">
      <c r="I59" s="727"/>
      <c r="K59" s="731"/>
      <c r="L59" s="731"/>
      <c r="M59" s="731"/>
      <c r="N59" s="731"/>
      <c r="O59" s="731"/>
      <c r="P59" s="731"/>
      <c r="Q59" s="731"/>
      <c r="R59" s="731"/>
      <c r="S59" s="731"/>
      <c r="T59" s="731"/>
    </row>
    <row r="60" spans="1:20" s="615" customFormat="1" ht="12.75" customHeight="1">
      <c r="J60" s="731"/>
      <c r="K60" s="731"/>
      <c r="L60" s="731"/>
      <c r="M60" s="731"/>
      <c r="N60" s="731"/>
      <c r="O60" s="731"/>
      <c r="P60" s="731"/>
      <c r="Q60" s="731"/>
      <c r="R60" s="731"/>
      <c r="S60" s="731"/>
      <c r="T60" s="731"/>
    </row>
    <row r="61" spans="1:20" s="615" customFormat="1">
      <c r="A61" s="727"/>
      <c r="B61" s="727"/>
      <c r="J61" s="727"/>
      <c r="K61" s="727"/>
      <c r="L61" s="727"/>
      <c r="M61" s="727"/>
      <c r="N61" s="727"/>
      <c r="O61" s="727"/>
      <c r="P61" s="727"/>
      <c r="Q61" s="727"/>
      <c r="R61" s="727"/>
      <c r="S61" s="727"/>
      <c r="T61" s="727"/>
    </row>
    <row r="62" spans="1:20" s="615" customFormat="1"/>
    <row r="63" spans="1:20" s="615" customFormat="1">
      <c r="A63" s="1304"/>
      <c r="B63" s="1304"/>
      <c r="C63" s="1304"/>
      <c r="D63" s="1304"/>
      <c r="E63" s="1304"/>
      <c r="F63" s="1304"/>
      <c r="G63" s="1304"/>
      <c r="H63" s="1304"/>
      <c r="I63" s="1304"/>
      <c r="J63" s="1304"/>
      <c r="K63" s="1304"/>
      <c r="L63" s="1304"/>
      <c r="M63" s="1304"/>
      <c r="N63" s="1304"/>
      <c r="O63" s="1304"/>
      <c r="P63" s="1304"/>
      <c r="Q63" s="1304"/>
      <c r="R63" s="1304"/>
      <c r="S63" s="1304"/>
      <c r="T63" s="1304"/>
    </row>
    <row r="64" spans="1:20" s="615" customFormat="1"/>
    <row r="65" s="615" customFormat="1"/>
    <row r="66" s="615" customFormat="1"/>
    <row r="67" s="615" customFormat="1"/>
    <row r="68" s="615" customFormat="1"/>
    <row r="69" s="615" customFormat="1"/>
    <row r="70" s="615" customFormat="1"/>
    <row r="71" s="615" customFormat="1"/>
    <row r="72" s="615" customFormat="1"/>
    <row r="73" s="615" customFormat="1"/>
    <row r="74" s="615" customFormat="1"/>
    <row r="75" s="615" customFormat="1"/>
    <row r="76" s="615" customFormat="1"/>
    <row r="77" s="615" customFormat="1"/>
    <row r="78" s="615" customFormat="1"/>
    <row r="79" s="615" customFormat="1"/>
    <row r="80" s="615" customFormat="1"/>
    <row r="81" s="615" customFormat="1"/>
    <row r="82" s="615" customFormat="1"/>
    <row r="83" s="615" customFormat="1"/>
    <row r="84" s="615" customFormat="1"/>
    <row r="85" s="615" customFormat="1"/>
    <row r="86" s="615" customFormat="1"/>
    <row r="87" s="615" customFormat="1"/>
    <row r="88" s="615" customFormat="1"/>
    <row r="89" s="615" customFormat="1"/>
    <row r="90" s="615" customFormat="1"/>
    <row r="91" s="615" customFormat="1"/>
    <row r="92" s="615" customFormat="1"/>
    <row r="93" s="615" customFormat="1"/>
    <row r="94" s="615" customFormat="1"/>
    <row r="95" s="615" customFormat="1"/>
    <row r="96" s="615" customFormat="1"/>
    <row r="97" s="615" customFormat="1"/>
    <row r="98" s="615" customFormat="1"/>
    <row r="99" s="615" customFormat="1"/>
    <row r="100" s="615" customFormat="1"/>
    <row r="101" s="615" customFormat="1"/>
    <row r="102" s="615" customFormat="1"/>
    <row r="103" s="615" customFormat="1"/>
    <row r="104" s="615" customFormat="1"/>
    <row r="105" s="615" customFormat="1"/>
    <row r="106" s="615" customFormat="1"/>
    <row r="107" s="615" customFormat="1"/>
    <row r="108" s="615" customFormat="1"/>
    <row r="109" s="615" customFormat="1"/>
    <row r="110" s="615" customFormat="1"/>
    <row r="111" s="615" customFormat="1"/>
    <row r="112" s="615" customFormat="1"/>
    <row r="113" s="615" customFormat="1"/>
    <row r="114" s="615" customFormat="1"/>
    <row r="115" s="615" customFormat="1"/>
    <row r="116" s="615" customFormat="1"/>
    <row r="117" s="615" customFormat="1"/>
    <row r="118" s="615" customFormat="1"/>
    <row r="119" s="615" customFormat="1"/>
    <row r="120" s="615" customFormat="1"/>
    <row r="121" s="615" customFormat="1"/>
    <row r="122" s="615" customFormat="1"/>
    <row r="123" s="615" customFormat="1"/>
    <row r="124" s="615" customFormat="1"/>
    <row r="125" s="615" customFormat="1"/>
    <row r="126" s="615" customFormat="1"/>
    <row r="127" s="615" customFormat="1"/>
    <row r="128" s="615" customFormat="1"/>
    <row r="129" s="615" customFormat="1"/>
    <row r="130" s="615" customFormat="1"/>
    <row r="131" s="615" customFormat="1"/>
    <row r="132" s="615" customFormat="1"/>
    <row r="133" s="615" customFormat="1"/>
    <row r="134" s="615" customFormat="1"/>
    <row r="135" s="615" customFormat="1"/>
    <row r="136" s="615" customFormat="1"/>
    <row r="137" s="615" customFormat="1"/>
    <row r="138" s="615" customFormat="1"/>
    <row r="139" s="615" customFormat="1"/>
    <row r="140" s="615" customFormat="1"/>
    <row r="141" s="615" customFormat="1"/>
    <row r="142" s="615" customFormat="1"/>
    <row r="143" s="615" customFormat="1"/>
    <row r="144" s="615" customFormat="1"/>
    <row r="145" s="615" customFormat="1"/>
    <row r="146" s="615" customFormat="1"/>
    <row r="147" s="615" customFormat="1"/>
    <row r="148" s="615" customFormat="1"/>
    <row r="149" s="615" customFormat="1"/>
    <row r="150" s="615" customFormat="1"/>
    <row r="151" s="615" customFormat="1"/>
    <row r="152" s="615" customFormat="1"/>
    <row r="153" s="615" customFormat="1"/>
    <row r="154" s="615" customFormat="1"/>
    <row r="155" s="615" customFormat="1"/>
    <row r="156" s="615" customFormat="1"/>
    <row r="157" s="615" customFormat="1"/>
    <row r="158" s="615" customFormat="1"/>
    <row r="159" s="615" customFormat="1"/>
    <row r="160" s="615" customFormat="1"/>
    <row r="161" s="615" customFormat="1"/>
    <row r="162" s="615" customFormat="1"/>
    <row r="163" s="615" customFormat="1"/>
    <row r="164" s="615" customFormat="1"/>
    <row r="165" s="615" customFormat="1"/>
    <row r="166" s="615" customFormat="1"/>
    <row r="167" s="615" customFormat="1"/>
    <row r="168" s="615" customFormat="1"/>
    <row r="169" s="615" customFormat="1"/>
    <row r="170" s="615" customFormat="1"/>
    <row r="171" s="615" customFormat="1"/>
    <row r="172" s="615" customFormat="1"/>
    <row r="173" s="615" customFormat="1"/>
    <row r="174" s="615" customFormat="1"/>
    <row r="175" s="615" customFormat="1"/>
    <row r="176" s="615" customFormat="1"/>
    <row r="177" s="615" customFormat="1"/>
    <row r="178" s="615" customFormat="1"/>
    <row r="179" s="615" customFormat="1"/>
    <row r="180" s="615" customFormat="1"/>
    <row r="181" s="615" customFormat="1"/>
    <row r="182" s="615" customFormat="1"/>
    <row r="183" s="615" customFormat="1"/>
    <row r="184" s="615" customFormat="1"/>
    <row r="185" s="615" customFormat="1"/>
    <row r="186" s="615" customFormat="1"/>
    <row r="187" s="615" customFormat="1"/>
    <row r="188" s="615" customFormat="1"/>
    <row r="189" s="615" customFormat="1"/>
    <row r="190" s="615" customFormat="1"/>
    <row r="191" s="615" customFormat="1"/>
    <row r="192" s="615" customFormat="1"/>
    <row r="193" s="615" customFormat="1"/>
    <row r="194" s="615" customFormat="1"/>
    <row r="195" s="615" customFormat="1"/>
    <row r="196" s="615" customFormat="1"/>
    <row r="197" s="615" customFormat="1"/>
    <row r="198" s="615" customFormat="1"/>
    <row r="199" s="615" customFormat="1"/>
    <row r="200" s="615" customFormat="1"/>
    <row r="201" s="615" customFormat="1"/>
    <row r="202" s="615" customFormat="1"/>
    <row r="203" s="615" customFormat="1"/>
    <row r="204" s="615" customFormat="1"/>
    <row r="205" s="615" customFormat="1"/>
    <row r="206" s="615" customFormat="1"/>
    <row r="207" s="615" customFormat="1"/>
    <row r="208" s="615" customFormat="1"/>
    <row r="209" s="615" customFormat="1"/>
    <row r="210" s="615" customFormat="1"/>
    <row r="211" s="615" customFormat="1"/>
    <row r="212" s="615" customFormat="1"/>
    <row r="213" s="615" customFormat="1"/>
    <row r="214" s="615" customFormat="1"/>
    <row r="215" s="615" customFormat="1"/>
    <row r="216" s="615" customFormat="1"/>
    <row r="217" s="615" customFormat="1"/>
    <row r="218" s="615" customFormat="1"/>
    <row r="219" s="615" customFormat="1"/>
    <row r="220" s="615" customFormat="1"/>
    <row r="221" s="615" customFormat="1"/>
    <row r="222" s="615" customFormat="1"/>
    <row r="223" s="615" customFormat="1"/>
    <row r="224" s="615" customFormat="1"/>
    <row r="225" s="615" customFormat="1"/>
    <row r="226" s="615" customFormat="1"/>
    <row r="227" s="615" customFormat="1"/>
    <row r="228" s="615" customFormat="1"/>
    <row r="229" s="615" customFormat="1"/>
    <row r="230" s="615" customFormat="1"/>
    <row r="231" s="615" customFormat="1"/>
    <row r="232" s="615" customFormat="1"/>
    <row r="233" s="615" customFormat="1"/>
    <row r="234" s="615" customFormat="1"/>
    <row r="235" s="615" customFormat="1"/>
    <row r="236" s="615" customFormat="1"/>
    <row r="237" s="615" customFormat="1"/>
    <row r="238" s="615" customFormat="1"/>
    <row r="239" s="615" customFormat="1"/>
    <row r="240" s="615" customFormat="1"/>
    <row r="241" s="615" customFormat="1"/>
    <row r="242" s="615" customFormat="1"/>
    <row r="243" s="615" customFormat="1"/>
    <row r="244" s="615" customFormat="1"/>
    <row r="245" s="615" customFormat="1"/>
    <row r="246" s="615" customFormat="1"/>
    <row r="247" s="615" customFormat="1"/>
    <row r="248" s="615" customFormat="1"/>
    <row r="249" s="615" customFormat="1"/>
    <row r="250" s="615" customFormat="1"/>
    <row r="251" s="615" customFormat="1"/>
    <row r="252" s="615" customFormat="1"/>
    <row r="253" s="615" customFormat="1"/>
    <row r="254" s="615" customFormat="1"/>
    <row r="255" s="615" customFormat="1"/>
    <row r="256" s="615" customFormat="1"/>
    <row r="257" s="615" customFormat="1"/>
    <row r="258" s="615" customFormat="1"/>
    <row r="259" s="615" customFormat="1"/>
    <row r="260" s="615" customFormat="1"/>
    <row r="261" s="615" customFormat="1"/>
    <row r="262" s="615" customFormat="1"/>
    <row r="263" s="615" customFormat="1"/>
    <row r="264" s="615" customFormat="1"/>
    <row r="265" s="615" customFormat="1"/>
    <row r="266" s="615" customFormat="1"/>
    <row r="267" s="615" customFormat="1"/>
    <row r="268" s="615" customFormat="1"/>
    <row r="269" s="615" customFormat="1"/>
    <row r="270" s="615" customFormat="1"/>
    <row r="271" s="615" customFormat="1"/>
    <row r="272" s="615" customFormat="1"/>
    <row r="273" s="615" customFormat="1"/>
    <row r="274" s="615" customFormat="1"/>
    <row r="275" s="615" customFormat="1"/>
    <row r="276" s="615" customFormat="1"/>
    <row r="277" s="615" customFormat="1"/>
    <row r="278" s="615" customFormat="1"/>
    <row r="279" s="615" customFormat="1"/>
    <row r="280" s="615" customFormat="1"/>
    <row r="281" s="615" customFormat="1"/>
    <row r="282" s="615" customFormat="1"/>
    <row r="283" s="615" customFormat="1"/>
    <row r="284" s="615" customFormat="1"/>
    <row r="285" s="615" customFormat="1"/>
    <row r="286" s="615" customFormat="1"/>
    <row r="287" s="615" customFormat="1"/>
    <row r="288" s="615" customFormat="1"/>
    <row r="289" s="615" customFormat="1"/>
    <row r="290" s="615" customFormat="1"/>
    <row r="291" s="615" customFormat="1"/>
    <row r="292" s="615" customFormat="1"/>
    <row r="293" s="615" customFormat="1"/>
    <row r="294" s="615" customFormat="1"/>
    <row r="295" s="615" customFormat="1"/>
    <row r="296" s="615" customFormat="1"/>
    <row r="297" s="615" customFormat="1"/>
    <row r="298" s="615" customFormat="1"/>
    <row r="299" s="615" customFormat="1"/>
    <row r="300" s="615" customFormat="1"/>
    <row r="301" s="615" customFormat="1"/>
    <row r="302" s="615" customFormat="1"/>
    <row r="303" s="615" customFormat="1"/>
    <row r="304" s="615" customFormat="1"/>
    <row r="305" s="615" customFormat="1"/>
    <row r="306" s="615" customFormat="1"/>
  </sheetData>
  <mergeCells count="20">
    <mergeCell ref="A42:T42"/>
    <mergeCell ref="G1:I1"/>
    <mergeCell ref="A2:T2"/>
    <mergeCell ref="A3:T3"/>
    <mergeCell ref="A4:T5"/>
    <mergeCell ref="A6:T6"/>
    <mergeCell ref="A7:B7"/>
    <mergeCell ref="L7:T7"/>
    <mergeCell ref="A8:A9"/>
    <mergeCell ref="B8:B9"/>
    <mergeCell ref="C8:G8"/>
    <mergeCell ref="H8:H9"/>
    <mergeCell ref="I8:L8"/>
    <mergeCell ref="M8:R8"/>
    <mergeCell ref="S8:T8"/>
    <mergeCell ref="A63:T63"/>
    <mergeCell ref="A48:D48"/>
    <mergeCell ref="B50:E50"/>
    <mergeCell ref="B52:T52"/>
    <mergeCell ref="A43:T43"/>
  </mergeCells>
  <printOptions horizontalCentered="1"/>
  <pageMargins left="0.70866141732283472" right="0.70866141732283472" top="0.23622047244094491" bottom="0" header="0.31496062992125984" footer="0.31496062992125984"/>
  <pageSetup paperSize="9" scale="64" orientation="landscape" r:id="rId1"/>
  <drawing r:id="rId2"/>
</worksheet>
</file>

<file path=xl/worksheets/sheet59.xml><?xml version="1.0" encoding="utf-8"?>
<worksheet xmlns="http://schemas.openxmlformats.org/spreadsheetml/2006/main" xmlns:r="http://schemas.openxmlformats.org/officeDocument/2006/relationships">
  <sheetPr>
    <tabColor rgb="FF00B050"/>
    <pageSetUpPr fitToPage="1"/>
  </sheetPr>
  <dimension ref="A1:R58"/>
  <sheetViews>
    <sheetView zoomScale="80" zoomScaleNormal="80" zoomScaleSheetLayoutView="100" workbookViewId="0">
      <selection activeCell="G7" sqref="G7"/>
    </sheetView>
  </sheetViews>
  <sheetFormatPr defaultColWidth="9.140625" defaultRowHeight="12.75"/>
  <cols>
    <col min="1" max="1" width="6.5703125" style="196" customWidth="1"/>
    <col min="2" max="2" width="17.5703125" style="196" customWidth="1"/>
    <col min="3" max="3" width="17.85546875" style="196" customWidth="1"/>
    <col min="4" max="4" width="10.85546875" style="196" customWidth="1"/>
    <col min="5" max="5" width="4.5703125" style="196" customWidth="1"/>
    <col min="6" max="6" width="0.28515625" style="196" hidden="1" customWidth="1"/>
    <col min="7" max="11" width="9.5703125" style="196" customWidth="1"/>
    <col min="12" max="18" width="12.85546875" style="196" customWidth="1"/>
    <col min="19" max="16384" width="9.140625" style="196"/>
  </cols>
  <sheetData>
    <row r="1" spans="1:18" ht="15">
      <c r="D1" s="1293"/>
      <c r="E1" s="1293"/>
      <c r="F1" s="1293"/>
      <c r="G1" s="1293"/>
      <c r="O1" s="624" t="s">
        <v>563</v>
      </c>
      <c r="P1" s="624"/>
      <c r="Q1" s="624"/>
    </row>
    <row r="2" spans="1:18" ht="15.75">
      <c r="A2" s="1301" t="s">
        <v>0</v>
      </c>
      <c r="B2" s="1301"/>
      <c r="C2" s="1301"/>
      <c r="D2" s="1301"/>
      <c r="E2" s="1301"/>
      <c r="F2" s="1301"/>
      <c r="G2" s="1301"/>
      <c r="H2" s="1301"/>
      <c r="I2" s="1301"/>
      <c r="J2" s="1301"/>
      <c r="K2" s="1301"/>
      <c r="L2" s="1301"/>
      <c r="M2" s="1301"/>
      <c r="N2" s="1301"/>
      <c r="O2" s="1301"/>
      <c r="P2" s="1301"/>
      <c r="Q2" s="1301"/>
      <c r="R2" s="1301"/>
    </row>
    <row r="3" spans="1:18" ht="20.25">
      <c r="A3" s="1308" t="s">
        <v>899</v>
      </c>
      <c r="B3" s="1308"/>
      <c r="C3" s="1308"/>
      <c r="D3" s="1308"/>
      <c r="E3" s="1308"/>
      <c r="F3" s="1308"/>
      <c r="G3" s="1308"/>
      <c r="H3" s="1308"/>
      <c r="I3" s="1308"/>
      <c r="J3" s="1308"/>
      <c r="K3" s="1308"/>
      <c r="L3" s="1308"/>
      <c r="M3" s="1308"/>
      <c r="N3" s="1308"/>
      <c r="O3" s="1308"/>
      <c r="P3" s="1308"/>
      <c r="Q3" s="1308"/>
      <c r="R3" s="1308"/>
    </row>
    <row r="5" spans="1:18" s="205" customFormat="1" ht="20.25">
      <c r="A5" s="1309" t="s">
        <v>975</v>
      </c>
      <c r="B5" s="1309"/>
      <c r="C5" s="1309"/>
      <c r="D5" s="1309"/>
      <c r="E5" s="1309"/>
      <c r="F5" s="1309"/>
      <c r="G5" s="1309"/>
      <c r="H5" s="1309"/>
      <c r="I5" s="1309"/>
      <c r="J5" s="1309"/>
      <c r="K5" s="1309"/>
      <c r="L5" s="1309"/>
      <c r="M5" s="1309"/>
      <c r="N5" s="1309"/>
      <c r="O5" s="1309"/>
      <c r="P5" s="1309"/>
      <c r="Q5" s="1309"/>
      <c r="R5" s="1309"/>
    </row>
    <row r="6" spans="1:18">
      <c r="A6" s="1306"/>
      <c r="B6" s="1306"/>
      <c r="C6" s="1306"/>
      <c r="D6" s="1306"/>
      <c r="E6" s="1306"/>
      <c r="F6" s="1306"/>
      <c r="G6" s="1306"/>
      <c r="H6" s="1306"/>
      <c r="I6" s="1306"/>
      <c r="J6" s="1306"/>
      <c r="K6" s="1306"/>
      <c r="L6" s="1306"/>
      <c r="M6" s="1306"/>
      <c r="N6" s="1306"/>
      <c r="O6" s="1306"/>
      <c r="P6" s="1306"/>
      <c r="Q6" s="1306"/>
      <c r="R6" s="1306"/>
    </row>
    <row r="7" spans="1:18">
      <c r="A7" s="1297" t="s">
        <v>672</v>
      </c>
      <c r="B7" s="1297"/>
      <c r="D7" s="203"/>
      <c r="E7" s="203"/>
      <c r="J7" s="1296"/>
      <c r="K7" s="1296"/>
      <c r="L7" s="1296"/>
      <c r="M7" s="1296"/>
      <c r="N7" s="1296"/>
      <c r="O7" s="1296"/>
      <c r="P7" s="1296"/>
      <c r="Q7" s="1296"/>
      <c r="R7" s="1296"/>
    </row>
    <row r="8" spans="1:18" ht="38.25" customHeight="1">
      <c r="A8" s="985" t="s">
        <v>2</v>
      </c>
      <c r="B8" s="985" t="s">
        <v>3</v>
      </c>
      <c r="C8" s="1133" t="s">
        <v>513</v>
      </c>
      <c r="D8" s="1036" t="s">
        <v>83</v>
      </c>
      <c r="E8" s="1037"/>
      <c r="F8" s="1165"/>
      <c r="G8" s="985" t="s">
        <v>84</v>
      </c>
      <c r="H8" s="985"/>
      <c r="I8" s="985"/>
      <c r="J8" s="985"/>
      <c r="K8" s="985" t="s">
        <v>821</v>
      </c>
      <c r="L8" s="985"/>
      <c r="M8" s="985"/>
      <c r="N8" s="985"/>
      <c r="O8" s="985"/>
      <c r="P8" s="985"/>
      <c r="Q8" s="989" t="s">
        <v>891</v>
      </c>
      <c r="R8" s="990"/>
    </row>
    <row r="9" spans="1:18" ht="29.25" customHeight="1">
      <c r="A9" s="985"/>
      <c r="B9" s="985"/>
      <c r="C9" s="1134"/>
      <c r="D9" s="1038"/>
      <c r="E9" s="1039"/>
      <c r="F9" s="1307"/>
      <c r="G9" s="595" t="s">
        <v>186</v>
      </c>
      <c r="H9" s="595" t="s">
        <v>116</v>
      </c>
      <c r="I9" s="595" t="s">
        <v>117</v>
      </c>
      <c r="J9" s="595" t="s">
        <v>460</v>
      </c>
      <c r="K9" s="595" t="s">
        <v>143</v>
      </c>
      <c r="L9" s="595" t="s">
        <v>822</v>
      </c>
      <c r="M9" s="595" t="s">
        <v>823</v>
      </c>
      <c r="N9" s="595" t="s">
        <v>824</v>
      </c>
      <c r="O9" s="595" t="s">
        <v>825</v>
      </c>
      <c r="P9" s="850" t="s">
        <v>826</v>
      </c>
      <c r="Q9" s="850" t="s">
        <v>892</v>
      </c>
      <c r="R9" s="850" t="s">
        <v>893</v>
      </c>
    </row>
    <row r="10" spans="1:18" s="201" customFormat="1">
      <c r="A10" s="532">
        <v>1</v>
      </c>
      <c r="B10" s="532">
        <v>2</v>
      </c>
      <c r="C10" s="532">
        <v>3</v>
      </c>
      <c r="D10" s="989">
        <v>4</v>
      </c>
      <c r="E10" s="1031"/>
      <c r="F10" s="990"/>
      <c r="G10" s="595">
        <v>5</v>
      </c>
      <c r="H10" s="595">
        <v>6</v>
      </c>
      <c r="I10" s="595">
        <v>7</v>
      </c>
      <c r="J10" s="595">
        <v>8</v>
      </c>
      <c r="K10" s="595">
        <v>9</v>
      </c>
      <c r="L10" s="595">
        <v>10</v>
      </c>
      <c r="M10" s="595">
        <v>11</v>
      </c>
      <c r="N10" s="595">
        <v>12</v>
      </c>
      <c r="O10" s="595">
        <v>13</v>
      </c>
      <c r="P10" s="850">
        <v>14</v>
      </c>
      <c r="Q10" s="850">
        <v>15</v>
      </c>
      <c r="R10" s="850">
        <v>16</v>
      </c>
    </row>
    <row r="11" spans="1:18" s="201" customFormat="1">
      <c r="A11" s="84">
        <v>1</v>
      </c>
      <c r="B11" s="225" t="s">
        <v>673</v>
      </c>
      <c r="C11" s="285">
        <v>0</v>
      </c>
      <c r="D11" s="286">
        <v>0</v>
      </c>
      <c r="E11" s="287"/>
      <c r="F11" s="288"/>
      <c r="G11" s="285">
        <v>0</v>
      </c>
      <c r="H11" s="285">
        <v>0</v>
      </c>
      <c r="I11" s="285">
        <v>0</v>
      </c>
      <c r="J11" s="285">
        <v>0</v>
      </c>
      <c r="K11" s="285">
        <v>0</v>
      </c>
      <c r="L11" s="285">
        <v>0</v>
      </c>
      <c r="M11" s="285">
        <v>0</v>
      </c>
      <c r="N11" s="285">
        <v>0</v>
      </c>
      <c r="O11" s="285">
        <v>0</v>
      </c>
      <c r="P11" s="285">
        <v>0</v>
      </c>
      <c r="Q11" s="285">
        <v>0</v>
      </c>
      <c r="R11" s="858">
        <v>0</v>
      </c>
    </row>
    <row r="12" spans="1:18" s="201" customFormat="1">
      <c r="A12" s="84">
        <v>2</v>
      </c>
      <c r="B12" s="225" t="s">
        <v>674</v>
      </c>
      <c r="C12" s="285">
        <v>0</v>
      </c>
      <c r="D12" s="286">
        <v>0</v>
      </c>
      <c r="E12" s="289"/>
      <c r="F12" s="290"/>
      <c r="G12" s="285">
        <v>0</v>
      </c>
      <c r="H12" s="285">
        <v>0</v>
      </c>
      <c r="I12" s="285">
        <v>0</v>
      </c>
      <c r="J12" s="285">
        <v>0</v>
      </c>
      <c r="K12" s="285">
        <v>0</v>
      </c>
      <c r="L12" s="285">
        <v>0</v>
      </c>
      <c r="M12" s="285">
        <v>0</v>
      </c>
      <c r="N12" s="285">
        <v>0</v>
      </c>
      <c r="O12" s="285">
        <v>0</v>
      </c>
      <c r="P12" s="285">
        <v>0</v>
      </c>
      <c r="Q12" s="285">
        <v>0</v>
      </c>
      <c r="R12" s="858">
        <v>0</v>
      </c>
    </row>
    <row r="13" spans="1:18" s="201" customFormat="1">
      <c r="A13" s="84">
        <v>3</v>
      </c>
      <c r="B13" s="225" t="s">
        <v>675</v>
      </c>
      <c r="C13" s="285">
        <v>0</v>
      </c>
      <c r="D13" s="286">
        <v>0</v>
      </c>
      <c r="E13" s="289"/>
      <c r="F13" s="290"/>
      <c r="G13" s="285">
        <v>0</v>
      </c>
      <c r="H13" s="285">
        <v>0</v>
      </c>
      <c r="I13" s="285">
        <v>0</v>
      </c>
      <c r="J13" s="285">
        <v>0</v>
      </c>
      <c r="K13" s="285">
        <v>0</v>
      </c>
      <c r="L13" s="285">
        <v>0</v>
      </c>
      <c r="M13" s="285">
        <v>0</v>
      </c>
      <c r="N13" s="285">
        <v>0</v>
      </c>
      <c r="O13" s="285">
        <v>0</v>
      </c>
      <c r="P13" s="285">
        <v>0</v>
      </c>
      <c r="Q13" s="285">
        <v>0</v>
      </c>
      <c r="R13" s="858">
        <v>0</v>
      </c>
    </row>
    <row r="14" spans="1:18" s="201" customFormat="1">
      <c r="A14" s="84">
        <v>4</v>
      </c>
      <c r="B14" s="225" t="s">
        <v>676</v>
      </c>
      <c r="C14" s="285">
        <v>0</v>
      </c>
      <c r="D14" s="286">
        <v>0</v>
      </c>
      <c r="E14" s="289"/>
      <c r="F14" s="290"/>
      <c r="G14" s="285">
        <v>0</v>
      </c>
      <c r="H14" s="285">
        <v>0</v>
      </c>
      <c r="I14" s="285">
        <v>0</v>
      </c>
      <c r="J14" s="285">
        <v>0</v>
      </c>
      <c r="K14" s="285">
        <v>0</v>
      </c>
      <c r="L14" s="285">
        <v>0</v>
      </c>
      <c r="M14" s="285">
        <v>0</v>
      </c>
      <c r="N14" s="285">
        <v>0</v>
      </c>
      <c r="O14" s="285">
        <v>0</v>
      </c>
      <c r="P14" s="285">
        <v>0</v>
      </c>
      <c r="Q14" s="285">
        <v>0</v>
      </c>
      <c r="R14" s="858">
        <v>0</v>
      </c>
    </row>
    <row r="15" spans="1:18" s="201" customFormat="1">
      <c r="A15" s="84">
        <v>5</v>
      </c>
      <c r="B15" s="225" t="s">
        <v>677</v>
      </c>
      <c r="C15" s="285">
        <v>0</v>
      </c>
      <c r="D15" s="286">
        <v>0</v>
      </c>
      <c r="E15" s="289"/>
      <c r="F15" s="290"/>
      <c r="G15" s="285">
        <v>0</v>
      </c>
      <c r="H15" s="285">
        <v>0</v>
      </c>
      <c r="I15" s="285">
        <v>0</v>
      </c>
      <c r="J15" s="285">
        <v>0</v>
      </c>
      <c r="K15" s="288">
        <v>0</v>
      </c>
      <c r="L15" s="285">
        <v>0</v>
      </c>
      <c r="M15" s="285">
        <v>0</v>
      </c>
      <c r="N15" s="285">
        <v>0</v>
      </c>
      <c r="O15" s="285">
        <v>0</v>
      </c>
      <c r="P15" s="285">
        <v>0</v>
      </c>
      <c r="Q15" s="285">
        <v>0</v>
      </c>
      <c r="R15" s="858">
        <v>0</v>
      </c>
    </row>
    <row r="16" spans="1:18" s="201" customFormat="1">
      <c r="A16" s="84">
        <v>6</v>
      </c>
      <c r="B16" s="225" t="s">
        <v>678</v>
      </c>
      <c r="C16" s="285">
        <v>0</v>
      </c>
      <c r="D16" s="286">
        <v>0</v>
      </c>
      <c r="E16" s="289"/>
      <c r="F16" s="290"/>
      <c r="G16" s="285">
        <v>0</v>
      </c>
      <c r="H16" s="285">
        <v>0</v>
      </c>
      <c r="I16" s="285">
        <v>0</v>
      </c>
      <c r="J16" s="285">
        <v>0</v>
      </c>
      <c r="K16" s="288">
        <v>0</v>
      </c>
      <c r="L16" s="285">
        <v>0</v>
      </c>
      <c r="M16" s="285">
        <v>0</v>
      </c>
      <c r="N16" s="285">
        <v>0</v>
      </c>
      <c r="O16" s="285">
        <v>0</v>
      </c>
      <c r="P16" s="285">
        <v>0</v>
      </c>
      <c r="Q16" s="285">
        <v>0</v>
      </c>
      <c r="R16" s="858">
        <v>0</v>
      </c>
    </row>
    <row r="17" spans="1:18" s="201" customFormat="1">
      <c r="A17" s="84">
        <v>7</v>
      </c>
      <c r="B17" s="225" t="s">
        <v>679</v>
      </c>
      <c r="C17" s="285">
        <v>0</v>
      </c>
      <c r="D17" s="286">
        <v>0</v>
      </c>
      <c r="E17" s="289"/>
      <c r="F17" s="290"/>
      <c r="G17" s="285">
        <v>0</v>
      </c>
      <c r="H17" s="285">
        <v>0</v>
      </c>
      <c r="I17" s="285">
        <v>0</v>
      </c>
      <c r="J17" s="285">
        <v>0</v>
      </c>
      <c r="K17" s="288">
        <v>0</v>
      </c>
      <c r="L17" s="285">
        <v>0</v>
      </c>
      <c r="M17" s="285">
        <v>0</v>
      </c>
      <c r="N17" s="285">
        <v>0</v>
      </c>
      <c r="O17" s="285">
        <v>0</v>
      </c>
      <c r="P17" s="285">
        <v>0</v>
      </c>
      <c r="Q17" s="285">
        <v>0</v>
      </c>
      <c r="R17" s="858">
        <v>0</v>
      </c>
    </row>
    <row r="18" spans="1:18" s="201" customFormat="1">
      <c r="A18" s="84">
        <v>8</v>
      </c>
      <c r="B18" s="225" t="s">
        <v>680</v>
      </c>
      <c r="C18" s="285">
        <v>0</v>
      </c>
      <c r="D18" s="286">
        <v>0</v>
      </c>
      <c r="E18" s="289"/>
      <c r="F18" s="290"/>
      <c r="G18" s="285">
        <v>0</v>
      </c>
      <c r="H18" s="285">
        <v>0</v>
      </c>
      <c r="I18" s="285">
        <v>0</v>
      </c>
      <c r="J18" s="285">
        <v>0</v>
      </c>
      <c r="K18" s="288">
        <v>0</v>
      </c>
      <c r="L18" s="285">
        <v>0</v>
      </c>
      <c r="M18" s="285">
        <v>0</v>
      </c>
      <c r="N18" s="285">
        <v>0</v>
      </c>
      <c r="O18" s="285">
        <v>0</v>
      </c>
      <c r="P18" s="285">
        <v>0</v>
      </c>
      <c r="Q18" s="285">
        <v>0</v>
      </c>
      <c r="R18" s="858">
        <v>0</v>
      </c>
    </row>
    <row r="19" spans="1:18" s="201" customFormat="1">
      <c r="A19" s="84">
        <v>9</v>
      </c>
      <c r="B19" s="225" t="s">
        <v>681</v>
      </c>
      <c r="C19" s="285">
        <v>0</v>
      </c>
      <c r="D19" s="286">
        <v>0</v>
      </c>
      <c r="E19" s="289"/>
      <c r="F19" s="290"/>
      <c r="G19" s="285">
        <v>0</v>
      </c>
      <c r="H19" s="285">
        <v>0</v>
      </c>
      <c r="I19" s="285">
        <v>0</v>
      </c>
      <c r="J19" s="285">
        <v>0</v>
      </c>
      <c r="K19" s="288">
        <v>0</v>
      </c>
      <c r="L19" s="285">
        <v>0</v>
      </c>
      <c r="M19" s="285">
        <v>0</v>
      </c>
      <c r="N19" s="285">
        <v>0</v>
      </c>
      <c r="O19" s="285">
        <v>0</v>
      </c>
      <c r="P19" s="285">
        <v>0</v>
      </c>
      <c r="Q19" s="285">
        <v>0</v>
      </c>
      <c r="R19" s="858">
        <v>0</v>
      </c>
    </row>
    <row r="20" spans="1:18" s="201" customFormat="1">
      <c r="A20" s="84">
        <v>10</v>
      </c>
      <c r="B20" s="225" t="s">
        <v>682</v>
      </c>
      <c r="C20" s="285">
        <v>0</v>
      </c>
      <c r="D20" s="286">
        <v>0</v>
      </c>
      <c r="E20" s="289"/>
      <c r="F20" s="290"/>
      <c r="G20" s="285">
        <v>0</v>
      </c>
      <c r="H20" s="285">
        <v>0</v>
      </c>
      <c r="I20" s="285">
        <v>0</v>
      </c>
      <c r="J20" s="285">
        <v>0</v>
      </c>
      <c r="K20" s="288">
        <v>0</v>
      </c>
      <c r="L20" s="285">
        <v>0</v>
      </c>
      <c r="M20" s="285">
        <v>0</v>
      </c>
      <c r="N20" s="285">
        <v>0</v>
      </c>
      <c r="O20" s="285">
        <v>0</v>
      </c>
      <c r="P20" s="285">
        <v>0</v>
      </c>
      <c r="Q20" s="285">
        <v>0</v>
      </c>
      <c r="R20" s="858">
        <v>0</v>
      </c>
    </row>
    <row r="21" spans="1:18" s="201" customFormat="1">
      <c r="A21" s="84">
        <v>11</v>
      </c>
      <c r="B21" s="225" t="s">
        <v>683</v>
      </c>
      <c r="C21" s="285">
        <v>0</v>
      </c>
      <c r="D21" s="286">
        <v>0</v>
      </c>
      <c r="E21" s="289"/>
      <c r="F21" s="290"/>
      <c r="G21" s="285">
        <v>0</v>
      </c>
      <c r="H21" s="285">
        <v>0</v>
      </c>
      <c r="I21" s="285">
        <v>0</v>
      </c>
      <c r="J21" s="285">
        <v>0</v>
      </c>
      <c r="K21" s="288">
        <v>0</v>
      </c>
      <c r="L21" s="285">
        <v>0</v>
      </c>
      <c r="M21" s="285">
        <v>0</v>
      </c>
      <c r="N21" s="285">
        <v>0</v>
      </c>
      <c r="O21" s="285">
        <v>0</v>
      </c>
      <c r="P21" s="285">
        <v>0</v>
      </c>
      <c r="Q21" s="285">
        <v>0</v>
      </c>
      <c r="R21" s="858">
        <v>0</v>
      </c>
    </row>
    <row r="22" spans="1:18" s="201" customFormat="1">
      <c r="A22" s="84">
        <v>12</v>
      </c>
      <c r="B22" s="225" t="s">
        <v>684</v>
      </c>
      <c r="C22" s="285">
        <v>0</v>
      </c>
      <c r="D22" s="286">
        <v>0</v>
      </c>
      <c r="E22" s="289"/>
      <c r="F22" s="290"/>
      <c r="G22" s="285">
        <v>0</v>
      </c>
      <c r="H22" s="285">
        <v>0</v>
      </c>
      <c r="I22" s="285">
        <v>0</v>
      </c>
      <c r="J22" s="285">
        <v>0</v>
      </c>
      <c r="K22" s="288">
        <v>0</v>
      </c>
      <c r="L22" s="285">
        <v>0</v>
      </c>
      <c r="M22" s="285">
        <v>0</v>
      </c>
      <c r="N22" s="285">
        <v>0</v>
      </c>
      <c r="O22" s="285">
        <v>0</v>
      </c>
      <c r="P22" s="285">
        <v>0</v>
      </c>
      <c r="Q22" s="285">
        <v>0</v>
      </c>
      <c r="R22" s="858">
        <v>0</v>
      </c>
    </row>
    <row r="23" spans="1:18" s="201" customFormat="1">
      <c r="A23" s="84">
        <v>13</v>
      </c>
      <c r="B23" s="225" t="s">
        <v>685</v>
      </c>
      <c r="C23" s="285">
        <v>0</v>
      </c>
      <c r="D23" s="286">
        <v>0</v>
      </c>
      <c r="E23" s="289"/>
      <c r="F23" s="290"/>
      <c r="G23" s="285">
        <v>0</v>
      </c>
      <c r="H23" s="285">
        <v>0</v>
      </c>
      <c r="I23" s="285">
        <v>0</v>
      </c>
      <c r="J23" s="285">
        <v>0</v>
      </c>
      <c r="K23" s="288">
        <v>0</v>
      </c>
      <c r="L23" s="285">
        <v>0</v>
      </c>
      <c r="M23" s="285">
        <v>0</v>
      </c>
      <c r="N23" s="285">
        <v>0</v>
      </c>
      <c r="O23" s="285">
        <v>0</v>
      </c>
      <c r="P23" s="285">
        <v>0</v>
      </c>
      <c r="Q23" s="285">
        <v>0</v>
      </c>
      <c r="R23" s="858">
        <v>0</v>
      </c>
    </row>
    <row r="24" spans="1:18" s="201" customFormat="1">
      <c r="A24" s="84">
        <v>14</v>
      </c>
      <c r="B24" s="225" t="s">
        <v>686</v>
      </c>
      <c r="C24" s="285">
        <v>0</v>
      </c>
      <c r="D24" s="286">
        <v>0</v>
      </c>
      <c r="E24" s="289"/>
      <c r="F24" s="290"/>
      <c r="G24" s="285">
        <v>0</v>
      </c>
      <c r="H24" s="285">
        <v>0</v>
      </c>
      <c r="I24" s="285">
        <v>0</v>
      </c>
      <c r="J24" s="285">
        <v>0</v>
      </c>
      <c r="K24" s="288">
        <v>0</v>
      </c>
      <c r="L24" s="285">
        <v>0</v>
      </c>
      <c r="M24" s="285">
        <v>0</v>
      </c>
      <c r="N24" s="285">
        <v>0</v>
      </c>
      <c r="O24" s="285">
        <v>0</v>
      </c>
      <c r="P24" s="285">
        <v>0</v>
      </c>
      <c r="Q24" s="285">
        <v>0</v>
      </c>
      <c r="R24" s="858">
        <v>0</v>
      </c>
    </row>
    <row r="25" spans="1:18" s="201" customFormat="1">
      <c r="A25" s="84">
        <v>15</v>
      </c>
      <c r="B25" s="225" t="s">
        <v>687</v>
      </c>
      <c r="C25" s="285">
        <v>0</v>
      </c>
      <c r="D25" s="286">
        <v>0</v>
      </c>
      <c r="E25" s="289"/>
      <c r="F25" s="290"/>
      <c r="G25" s="285">
        <v>0</v>
      </c>
      <c r="H25" s="285">
        <v>0</v>
      </c>
      <c r="I25" s="285">
        <v>0</v>
      </c>
      <c r="J25" s="285">
        <v>0</v>
      </c>
      <c r="K25" s="288">
        <v>0</v>
      </c>
      <c r="L25" s="285">
        <v>0</v>
      </c>
      <c r="M25" s="285">
        <v>0</v>
      </c>
      <c r="N25" s="285">
        <v>0</v>
      </c>
      <c r="O25" s="285">
        <v>0</v>
      </c>
      <c r="P25" s="285">
        <v>0</v>
      </c>
      <c r="Q25" s="285">
        <v>0</v>
      </c>
      <c r="R25" s="858">
        <v>0</v>
      </c>
    </row>
    <row r="26" spans="1:18">
      <c r="A26" s="84">
        <v>16</v>
      </c>
      <c r="B26" s="227" t="s">
        <v>688</v>
      </c>
      <c r="C26" s="285">
        <v>0</v>
      </c>
      <c r="D26" s="286">
        <v>0</v>
      </c>
      <c r="E26" s="279"/>
      <c r="F26" s="280"/>
      <c r="G26" s="285">
        <v>0</v>
      </c>
      <c r="H26" s="285">
        <v>0</v>
      </c>
      <c r="I26" s="285">
        <v>0</v>
      </c>
      <c r="J26" s="285">
        <v>0</v>
      </c>
      <c r="K26" s="288">
        <v>0</v>
      </c>
      <c r="L26" s="285">
        <v>0</v>
      </c>
      <c r="M26" s="285">
        <v>0</v>
      </c>
      <c r="N26" s="285">
        <v>0</v>
      </c>
      <c r="O26" s="285">
        <v>0</v>
      </c>
      <c r="P26" s="285">
        <v>0</v>
      </c>
      <c r="Q26" s="285">
        <v>0</v>
      </c>
      <c r="R26" s="858">
        <v>0</v>
      </c>
    </row>
    <row r="27" spans="1:18">
      <c r="A27" s="84">
        <v>17</v>
      </c>
      <c r="B27" s="227" t="s">
        <v>689</v>
      </c>
      <c r="C27" s="285">
        <v>0</v>
      </c>
      <c r="D27" s="286">
        <v>0</v>
      </c>
      <c r="E27" s="279"/>
      <c r="F27" s="280"/>
      <c r="G27" s="285">
        <v>0</v>
      </c>
      <c r="H27" s="285">
        <v>0</v>
      </c>
      <c r="I27" s="285">
        <v>0</v>
      </c>
      <c r="J27" s="285">
        <v>0</v>
      </c>
      <c r="K27" s="288">
        <v>0</v>
      </c>
      <c r="L27" s="285">
        <v>0</v>
      </c>
      <c r="M27" s="285">
        <v>0</v>
      </c>
      <c r="N27" s="285">
        <v>0</v>
      </c>
      <c r="O27" s="285">
        <v>0</v>
      </c>
      <c r="P27" s="285">
        <v>0</v>
      </c>
      <c r="Q27" s="285">
        <v>0</v>
      </c>
      <c r="R27" s="858">
        <v>0</v>
      </c>
    </row>
    <row r="28" spans="1:18">
      <c r="A28" s="84">
        <v>18</v>
      </c>
      <c r="B28" s="227" t="s">
        <v>690</v>
      </c>
      <c r="C28" s="285">
        <v>0</v>
      </c>
      <c r="D28" s="286">
        <v>0</v>
      </c>
      <c r="E28" s="279"/>
      <c r="F28" s="280"/>
      <c r="G28" s="285">
        <v>0</v>
      </c>
      <c r="H28" s="285">
        <v>0</v>
      </c>
      <c r="I28" s="285">
        <v>0</v>
      </c>
      <c r="J28" s="285">
        <v>0</v>
      </c>
      <c r="K28" s="288">
        <v>0</v>
      </c>
      <c r="L28" s="285">
        <v>0</v>
      </c>
      <c r="M28" s="285">
        <v>0</v>
      </c>
      <c r="N28" s="285">
        <v>0</v>
      </c>
      <c r="O28" s="285">
        <v>0</v>
      </c>
      <c r="P28" s="285">
        <v>0</v>
      </c>
      <c r="Q28" s="285">
        <v>0</v>
      </c>
      <c r="R28" s="858">
        <v>0</v>
      </c>
    </row>
    <row r="29" spans="1:18">
      <c r="A29" s="84">
        <v>19</v>
      </c>
      <c r="B29" s="227" t="s">
        <v>691</v>
      </c>
      <c r="C29" s="285">
        <v>0</v>
      </c>
      <c r="D29" s="286">
        <v>0</v>
      </c>
      <c r="E29" s="279"/>
      <c r="F29" s="280"/>
      <c r="G29" s="285">
        <v>0</v>
      </c>
      <c r="H29" s="285">
        <v>0</v>
      </c>
      <c r="I29" s="285">
        <v>0</v>
      </c>
      <c r="J29" s="285">
        <v>0</v>
      </c>
      <c r="K29" s="288">
        <v>0</v>
      </c>
      <c r="L29" s="285">
        <v>0</v>
      </c>
      <c r="M29" s="285">
        <v>0</v>
      </c>
      <c r="N29" s="285">
        <v>0</v>
      </c>
      <c r="O29" s="285">
        <v>0</v>
      </c>
      <c r="P29" s="285">
        <v>0</v>
      </c>
      <c r="Q29" s="285">
        <v>0</v>
      </c>
      <c r="R29" s="858">
        <v>0</v>
      </c>
    </row>
    <row r="30" spans="1:18">
      <c r="A30" s="84">
        <v>20</v>
      </c>
      <c r="B30" s="227" t="s">
        <v>692</v>
      </c>
      <c r="C30" s="285">
        <v>0</v>
      </c>
      <c r="D30" s="286">
        <v>0</v>
      </c>
      <c r="E30" s="279"/>
      <c r="F30" s="280"/>
      <c r="G30" s="285">
        <v>0</v>
      </c>
      <c r="H30" s="285">
        <v>0</v>
      </c>
      <c r="I30" s="285">
        <v>0</v>
      </c>
      <c r="J30" s="285">
        <v>0</v>
      </c>
      <c r="K30" s="288">
        <v>0</v>
      </c>
      <c r="L30" s="285">
        <v>0</v>
      </c>
      <c r="M30" s="285">
        <v>0</v>
      </c>
      <c r="N30" s="285">
        <v>0</v>
      </c>
      <c r="O30" s="285">
        <v>0</v>
      </c>
      <c r="P30" s="285">
        <v>0</v>
      </c>
      <c r="Q30" s="285">
        <v>0</v>
      </c>
      <c r="R30" s="858">
        <v>0</v>
      </c>
    </row>
    <row r="31" spans="1:18">
      <c r="A31" s="84">
        <v>21</v>
      </c>
      <c r="B31" s="227" t="s">
        <v>693</v>
      </c>
      <c r="C31" s="285">
        <v>0</v>
      </c>
      <c r="D31" s="286">
        <v>0</v>
      </c>
      <c r="E31" s="279"/>
      <c r="F31" s="280"/>
      <c r="G31" s="285">
        <v>0</v>
      </c>
      <c r="H31" s="285">
        <v>0</v>
      </c>
      <c r="I31" s="285">
        <v>0</v>
      </c>
      <c r="J31" s="285">
        <v>0</v>
      </c>
      <c r="K31" s="288">
        <v>0</v>
      </c>
      <c r="L31" s="285">
        <v>0</v>
      </c>
      <c r="M31" s="285">
        <v>0</v>
      </c>
      <c r="N31" s="285">
        <v>0</v>
      </c>
      <c r="O31" s="285">
        <v>0</v>
      </c>
      <c r="P31" s="285">
        <v>0</v>
      </c>
      <c r="Q31" s="285">
        <v>0</v>
      </c>
      <c r="R31" s="858">
        <v>0</v>
      </c>
    </row>
    <row r="32" spans="1:18">
      <c r="A32" s="84">
        <v>22</v>
      </c>
      <c r="B32" s="227" t="s">
        <v>694</v>
      </c>
      <c r="C32" s="285">
        <v>0</v>
      </c>
      <c r="D32" s="286">
        <v>0</v>
      </c>
      <c r="E32" s="279"/>
      <c r="F32" s="280"/>
      <c r="G32" s="285">
        <v>0</v>
      </c>
      <c r="H32" s="285">
        <v>0</v>
      </c>
      <c r="I32" s="285">
        <v>0</v>
      </c>
      <c r="J32" s="285">
        <v>0</v>
      </c>
      <c r="K32" s="288">
        <v>0</v>
      </c>
      <c r="L32" s="285">
        <v>0</v>
      </c>
      <c r="M32" s="285">
        <v>0</v>
      </c>
      <c r="N32" s="285">
        <v>0</v>
      </c>
      <c r="O32" s="285">
        <v>0</v>
      </c>
      <c r="P32" s="285">
        <v>0</v>
      </c>
      <c r="Q32" s="285">
        <v>0</v>
      </c>
      <c r="R32" s="858">
        <v>0</v>
      </c>
    </row>
    <row r="33" spans="1:18">
      <c r="A33" s="84">
        <v>23</v>
      </c>
      <c r="B33" s="227" t="s">
        <v>695</v>
      </c>
      <c r="C33" s="285">
        <v>0</v>
      </c>
      <c r="D33" s="286">
        <v>0</v>
      </c>
      <c r="E33" s="279"/>
      <c r="F33" s="280"/>
      <c r="G33" s="285">
        <v>0</v>
      </c>
      <c r="H33" s="285">
        <v>0</v>
      </c>
      <c r="I33" s="285">
        <v>0</v>
      </c>
      <c r="J33" s="285">
        <v>0</v>
      </c>
      <c r="K33" s="288">
        <v>0</v>
      </c>
      <c r="L33" s="285">
        <v>0</v>
      </c>
      <c r="M33" s="285">
        <v>0</v>
      </c>
      <c r="N33" s="285">
        <v>0</v>
      </c>
      <c r="O33" s="285">
        <v>0</v>
      </c>
      <c r="P33" s="285">
        <v>0</v>
      </c>
      <c r="Q33" s="285">
        <v>0</v>
      </c>
      <c r="R33" s="858">
        <v>0</v>
      </c>
    </row>
    <row r="34" spans="1:18">
      <c r="A34" s="84">
        <v>24</v>
      </c>
      <c r="B34" s="227" t="s">
        <v>696</v>
      </c>
      <c r="C34" s="285">
        <v>0</v>
      </c>
      <c r="D34" s="286">
        <v>0</v>
      </c>
      <c r="E34" s="279"/>
      <c r="F34" s="280"/>
      <c r="G34" s="285">
        <v>0</v>
      </c>
      <c r="H34" s="285">
        <v>0</v>
      </c>
      <c r="I34" s="285">
        <v>0</v>
      </c>
      <c r="J34" s="285">
        <v>0</v>
      </c>
      <c r="K34" s="288">
        <v>0</v>
      </c>
      <c r="L34" s="285">
        <v>0</v>
      </c>
      <c r="M34" s="285">
        <v>0</v>
      </c>
      <c r="N34" s="285">
        <v>0</v>
      </c>
      <c r="O34" s="285">
        <v>0</v>
      </c>
      <c r="P34" s="285">
        <v>0</v>
      </c>
      <c r="Q34" s="285">
        <v>0</v>
      </c>
      <c r="R34" s="858">
        <v>0</v>
      </c>
    </row>
    <row r="35" spans="1:18">
      <c r="A35" s="84">
        <v>25</v>
      </c>
      <c r="B35" s="227" t="s">
        <v>697</v>
      </c>
      <c r="C35" s="285">
        <v>0</v>
      </c>
      <c r="D35" s="286">
        <v>0</v>
      </c>
      <c r="E35" s="279"/>
      <c r="F35" s="280"/>
      <c r="G35" s="285">
        <v>0</v>
      </c>
      <c r="H35" s="285">
        <v>0</v>
      </c>
      <c r="I35" s="285">
        <v>0</v>
      </c>
      <c r="J35" s="285">
        <v>0</v>
      </c>
      <c r="K35" s="288">
        <v>0</v>
      </c>
      <c r="L35" s="285">
        <v>0</v>
      </c>
      <c r="M35" s="285">
        <v>0</v>
      </c>
      <c r="N35" s="285">
        <v>0</v>
      </c>
      <c r="O35" s="285">
        <v>0</v>
      </c>
      <c r="P35" s="285">
        <v>0</v>
      </c>
      <c r="Q35" s="285">
        <v>0</v>
      </c>
      <c r="R35" s="858">
        <v>0</v>
      </c>
    </row>
    <row r="36" spans="1:18">
      <c r="A36" s="84">
        <v>26</v>
      </c>
      <c r="B36" s="227" t="s">
        <v>698</v>
      </c>
      <c r="C36" s="285">
        <v>0</v>
      </c>
      <c r="D36" s="286">
        <v>0</v>
      </c>
      <c r="E36" s="279"/>
      <c r="F36" s="280"/>
      <c r="G36" s="285">
        <v>0</v>
      </c>
      <c r="H36" s="285">
        <v>0</v>
      </c>
      <c r="I36" s="285">
        <v>0</v>
      </c>
      <c r="J36" s="285">
        <v>0</v>
      </c>
      <c r="K36" s="288">
        <v>0</v>
      </c>
      <c r="L36" s="285">
        <v>0</v>
      </c>
      <c r="M36" s="285">
        <v>0</v>
      </c>
      <c r="N36" s="285">
        <v>0</v>
      </c>
      <c r="O36" s="285">
        <v>0</v>
      </c>
      <c r="P36" s="285">
        <v>0</v>
      </c>
      <c r="Q36" s="285">
        <v>0</v>
      </c>
      <c r="R36" s="858">
        <v>0</v>
      </c>
    </row>
    <row r="37" spans="1:18">
      <c r="A37" s="84">
        <v>27</v>
      </c>
      <c r="B37" s="227" t="s">
        <v>699</v>
      </c>
      <c r="C37" s="285">
        <v>0</v>
      </c>
      <c r="D37" s="286">
        <v>0</v>
      </c>
      <c r="E37" s="279"/>
      <c r="F37" s="280"/>
      <c r="G37" s="285">
        <v>0</v>
      </c>
      <c r="H37" s="285">
        <v>0</v>
      </c>
      <c r="I37" s="285">
        <v>0</v>
      </c>
      <c r="J37" s="285">
        <v>0</v>
      </c>
      <c r="K37" s="288">
        <v>0</v>
      </c>
      <c r="L37" s="285">
        <v>0</v>
      </c>
      <c r="M37" s="285">
        <v>0</v>
      </c>
      <c r="N37" s="285">
        <v>0</v>
      </c>
      <c r="O37" s="285">
        <v>0</v>
      </c>
      <c r="P37" s="285">
        <v>0</v>
      </c>
      <c r="Q37" s="285">
        <v>0</v>
      </c>
      <c r="R37" s="858">
        <v>0</v>
      </c>
    </row>
    <row r="38" spans="1:18">
      <c r="A38" s="84">
        <v>28</v>
      </c>
      <c r="B38" s="227" t="s">
        <v>700</v>
      </c>
      <c r="C38" s="285">
        <v>0</v>
      </c>
      <c r="D38" s="286">
        <v>0</v>
      </c>
      <c r="E38" s="279"/>
      <c r="F38" s="280"/>
      <c r="G38" s="285">
        <v>0</v>
      </c>
      <c r="H38" s="285">
        <v>0</v>
      </c>
      <c r="I38" s="285">
        <v>0</v>
      </c>
      <c r="J38" s="285">
        <v>0</v>
      </c>
      <c r="K38" s="288">
        <v>0</v>
      </c>
      <c r="L38" s="285">
        <v>0</v>
      </c>
      <c r="M38" s="285">
        <v>0</v>
      </c>
      <c r="N38" s="285">
        <v>0</v>
      </c>
      <c r="O38" s="285">
        <v>0</v>
      </c>
      <c r="P38" s="285">
        <v>0</v>
      </c>
      <c r="Q38" s="285">
        <v>0</v>
      </c>
      <c r="R38" s="858">
        <v>0</v>
      </c>
    </row>
    <row r="39" spans="1:18">
      <c r="A39" s="84">
        <v>29</v>
      </c>
      <c r="B39" s="227" t="s">
        <v>701</v>
      </c>
      <c r="C39" s="285">
        <v>0</v>
      </c>
      <c r="D39" s="286">
        <v>0</v>
      </c>
      <c r="E39" s="279"/>
      <c r="F39" s="280"/>
      <c r="G39" s="285">
        <v>0</v>
      </c>
      <c r="H39" s="285">
        <v>0</v>
      </c>
      <c r="I39" s="285">
        <v>0</v>
      </c>
      <c r="J39" s="285">
        <v>0</v>
      </c>
      <c r="K39" s="288">
        <v>0</v>
      </c>
      <c r="L39" s="285">
        <v>0</v>
      </c>
      <c r="M39" s="285">
        <v>0</v>
      </c>
      <c r="N39" s="285">
        <v>0</v>
      </c>
      <c r="O39" s="285">
        <v>0</v>
      </c>
      <c r="P39" s="285">
        <v>0</v>
      </c>
      <c r="Q39" s="285">
        <v>0</v>
      </c>
      <c r="R39" s="858">
        <v>0</v>
      </c>
    </row>
    <row r="40" spans="1:18">
      <c r="A40" s="84">
        <v>30</v>
      </c>
      <c r="B40" s="227" t="s">
        <v>702</v>
      </c>
      <c r="C40" s="285">
        <v>0</v>
      </c>
      <c r="D40" s="286">
        <v>0</v>
      </c>
      <c r="E40" s="279"/>
      <c r="F40" s="280"/>
      <c r="G40" s="285">
        <v>0</v>
      </c>
      <c r="H40" s="285">
        <v>0</v>
      </c>
      <c r="I40" s="285">
        <v>0</v>
      </c>
      <c r="J40" s="285">
        <v>0</v>
      </c>
      <c r="K40" s="288">
        <v>0</v>
      </c>
      <c r="L40" s="285">
        <v>0</v>
      </c>
      <c r="M40" s="285">
        <v>0</v>
      </c>
      <c r="N40" s="285">
        <v>0</v>
      </c>
      <c r="O40" s="285">
        <v>0</v>
      </c>
      <c r="P40" s="285">
        <v>0</v>
      </c>
      <c r="Q40" s="285">
        <v>0</v>
      </c>
      <c r="R40" s="858">
        <v>0</v>
      </c>
    </row>
    <row r="41" spans="1:18">
      <c r="A41" s="417"/>
      <c r="B41" s="394" t="s">
        <v>703</v>
      </c>
      <c r="C41" s="394">
        <f>SUM(C11:C40)</f>
        <v>0</v>
      </c>
      <c r="D41" s="393">
        <f>SUM(D11:D40)</f>
        <v>0</v>
      </c>
      <c r="E41" s="578"/>
      <c r="F41" s="579"/>
      <c r="G41" s="394">
        <f t="shared" ref="G41:O41" si="0">SUM(G11:G40)</f>
        <v>0</v>
      </c>
      <c r="H41" s="394">
        <f t="shared" si="0"/>
        <v>0</v>
      </c>
      <c r="I41" s="394">
        <f t="shared" si="0"/>
        <v>0</v>
      </c>
      <c r="J41" s="394">
        <f t="shared" si="0"/>
        <v>0</v>
      </c>
      <c r="K41" s="394">
        <f t="shared" si="0"/>
        <v>0</v>
      </c>
      <c r="L41" s="394">
        <f t="shared" si="0"/>
        <v>0</v>
      </c>
      <c r="M41" s="394">
        <f t="shared" si="0"/>
        <v>0</v>
      </c>
      <c r="N41" s="394">
        <f t="shared" si="0"/>
        <v>0</v>
      </c>
      <c r="O41" s="394">
        <f t="shared" si="0"/>
        <v>0</v>
      </c>
      <c r="P41" s="394">
        <v>0</v>
      </c>
      <c r="Q41" s="394">
        <f>SUM(Q11:Q40)</f>
        <v>0</v>
      </c>
      <c r="R41" s="394">
        <f>SUM(P11:P40)</f>
        <v>0</v>
      </c>
    </row>
    <row r="42" spans="1:18">
      <c r="A42" s="198"/>
      <c r="B42" s="198"/>
      <c r="C42" s="198"/>
      <c r="D42" s="198"/>
      <c r="E42" s="198"/>
    </row>
    <row r="43" spans="1:18">
      <c r="A43" s="1299" t="s">
        <v>222</v>
      </c>
      <c r="B43" s="1299"/>
      <c r="C43" s="1299"/>
      <c r="D43" s="1299"/>
    </row>
    <row r="44" spans="1:18">
      <c r="A44" s="199" t="s">
        <v>114</v>
      </c>
      <c r="B44" s="201" t="s">
        <v>187</v>
      </c>
      <c r="C44" s="201"/>
    </row>
    <row r="45" spans="1:18">
      <c r="A45" s="199" t="s">
        <v>144</v>
      </c>
      <c r="B45" s="1299" t="s">
        <v>577</v>
      </c>
      <c r="C45" s="1299"/>
      <c r="D45" s="1299"/>
      <c r="E45" s="1299"/>
    </row>
    <row r="46" spans="1:18">
      <c r="A46" s="201" t="s">
        <v>145</v>
      </c>
      <c r="B46" s="1299" t="s">
        <v>578</v>
      </c>
      <c r="C46" s="1299"/>
      <c r="D46" s="1299"/>
    </row>
    <row r="47" spans="1:18">
      <c r="A47" s="201" t="s">
        <v>161</v>
      </c>
      <c r="B47" s="1299" t="s">
        <v>579</v>
      </c>
      <c r="C47" s="1299"/>
      <c r="D47" s="1299"/>
      <c r="E47" s="1299"/>
      <c r="F47" s="1299"/>
      <c r="G47" s="1299"/>
      <c r="H47" s="1299"/>
      <c r="I47" s="1299"/>
      <c r="J47" s="1299"/>
      <c r="K47" s="1299"/>
      <c r="L47" s="1299"/>
      <c r="M47" s="1299"/>
      <c r="N47" s="1299"/>
      <c r="O47" s="1299"/>
      <c r="P47" s="1299"/>
      <c r="Q47" s="1299"/>
      <c r="R47" s="1299"/>
    </row>
    <row r="48" spans="1:18">
      <c r="A48" s="201" t="s">
        <v>118</v>
      </c>
      <c r="B48" s="201" t="s">
        <v>202</v>
      </c>
      <c r="C48" s="201"/>
    </row>
    <row r="49" spans="1:18">
      <c r="A49" s="201" t="s">
        <v>119</v>
      </c>
      <c r="B49" s="201" t="s">
        <v>220</v>
      </c>
      <c r="C49" s="201"/>
    </row>
    <row r="50" spans="1:18">
      <c r="A50" s="201"/>
      <c r="B50" s="201" t="s">
        <v>221</v>
      </c>
      <c r="C50" s="201"/>
    </row>
    <row r="51" spans="1:18">
      <c r="A51" s="201"/>
      <c r="B51" s="201"/>
      <c r="C51" s="201"/>
    </row>
    <row r="52" spans="1:18">
      <c r="A52" s="201"/>
      <c r="B52" s="201"/>
      <c r="C52" s="201"/>
    </row>
    <row r="53" spans="1:18">
      <c r="A53" s="201" t="s">
        <v>11</v>
      </c>
      <c r="D53" s="201"/>
      <c r="E53" s="201"/>
      <c r="H53" s="201"/>
      <c r="I53" s="201"/>
      <c r="J53" s="201"/>
      <c r="K53" s="201"/>
      <c r="L53" s="201"/>
      <c r="M53" s="201"/>
      <c r="N53" s="201"/>
      <c r="O53" s="201"/>
      <c r="P53" s="201"/>
      <c r="Q53" s="201"/>
      <c r="R53" s="201"/>
    </row>
    <row r="54" spans="1:18" ht="12.75" customHeight="1">
      <c r="G54" s="201"/>
      <c r="H54" s="1298" t="s">
        <v>13</v>
      </c>
      <c r="I54" s="1298"/>
      <c r="J54" s="1298"/>
      <c r="K54" s="1298"/>
      <c r="L54" s="1298"/>
      <c r="M54" s="1298"/>
      <c r="N54" s="1298"/>
      <c r="O54" s="1298"/>
      <c r="P54" s="1298"/>
      <c r="Q54" s="1298"/>
      <c r="R54" s="1298"/>
    </row>
    <row r="55" spans="1:18" ht="12.75" customHeight="1">
      <c r="G55" s="1298" t="s">
        <v>85</v>
      </c>
      <c r="H55" s="1298"/>
      <c r="I55" s="1298"/>
      <c r="J55" s="1298"/>
      <c r="K55" s="1298"/>
      <c r="L55" s="1298"/>
      <c r="M55" s="1298"/>
      <c r="N55" s="1298"/>
      <c r="O55" s="1298"/>
      <c r="P55" s="1298"/>
      <c r="Q55" s="1298"/>
      <c r="R55" s="1298"/>
    </row>
    <row r="56" spans="1:18">
      <c r="A56" s="201"/>
      <c r="B56" s="201"/>
      <c r="H56" s="201"/>
      <c r="I56" s="201"/>
      <c r="J56" s="201"/>
      <c r="K56" s="201"/>
      <c r="L56" s="201"/>
      <c r="M56" s="201"/>
      <c r="N56" s="201"/>
      <c r="O56" s="201"/>
      <c r="P56" s="201"/>
      <c r="Q56" s="201"/>
      <c r="R56" s="201"/>
    </row>
    <row r="58" spans="1:18">
      <c r="A58" s="1306"/>
      <c r="B58" s="1306"/>
      <c r="C58" s="1306"/>
      <c r="D58" s="1306"/>
      <c r="E58" s="1306"/>
      <c r="F58" s="1306"/>
      <c r="G58" s="1306"/>
      <c r="H58" s="1306"/>
      <c r="I58" s="1306"/>
      <c r="J58" s="1306"/>
      <c r="K58" s="1306"/>
      <c r="L58" s="1306"/>
      <c r="M58" s="1306"/>
      <c r="N58" s="1306"/>
      <c r="O58" s="1306"/>
      <c r="P58" s="1306"/>
      <c r="Q58" s="1306"/>
      <c r="R58" s="1306"/>
    </row>
  </sheetData>
  <mergeCells count="22">
    <mergeCell ref="A6:R6"/>
    <mergeCell ref="D1:G1"/>
    <mergeCell ref="A2:R2"/>
    <mergeCell ref="A3:R3"/>
    <mergeCell ref="A5:R5"/>
    <mergeCell ref="A7:B7"/>
    <mergeCell ref="J7:R7"/>
    <mergeCell ref="A8:A9"/>
    <mergeCell ref="B8:B9"/>
    <mergeCell ref="D8:F9"/>
    <mergeCell ref="G8:J8"/>
    <mergeCell ref="A58:R58"/>
    <mergeCell ref="C8:C9"/>
    <mergeCell ref="B46:D46"/>
    <mergeCell ref="G55:R55"/>
    <mergeCell ref="A43:D43"/>
    <mergeCell ref="B45:E45"/>
    <mergeCell ref="D10:F10"/>
    <mergeCell ref="H54:R54"/>
    <mergeCell ref="B47:R47"/>
    <mergeCell ref="K8:P8"/>
    <mergeCell ref="Q8:R8"/>
  </mergeCells>
  <printOptions horizontalCentered="1"/>
  <pageMargins left="0.70866141732283472" right="0.70866141732283472" top="0.23622047244094491" bottom="0" header="0.31496062992125984" footer="0.31496062992125984"/>
  <pageSetup paperSize="9" scale="68" orientation="landscape" r:id="rId1"/>
  <drawing r:id="rId2"/>
</worksheet>
</file>

<file path=xl/worksheets/sheet6.xml><?xml version="1.0" encoding="utf-8"?>
<worksheet xmlns="http://schemas.openxmlformats.org/spreadsheetml/2006/main" xmlns:r="http://schemas.openxmlformats.org/officeDocument/2006/relationships">
  <sheetPr>
    <tabColor rgb="FF00B050"/>
    <pageSetUpPr fitToPage="1"/>
  </sheetPr>
  <dimension ref="A1:L35"/>
  <sheetViews>
    <sheetView zoomScaleSheetLayoutView="90" workbookViewId="0">
      <selection activeCell="G7" sqref="G7"/>
    </sheetView>
  </sheetViews>
  <sheetFormatPr defaultRowHeight="12.75"/>
  <cols>
    <col min="1" max="1" width="8.28515625" style="71" customWidth="1"/>
    <col min="2" max="2" width="15.5703125" style="71" customWidth="1"/>
    <col min="3" max="3" width="15.28515625" style="71" customWidth="1"/>
    <col min="4" max="4" width="17.42578125" style="71" customWidth="1"/>
    <col min="5" max="5" width="16.140625" style="71" customWidth="1"/>
    <col min="6" max="6" width="16" style="71" customWidth="1"/>
    <col min="7" max="7" width="14.85546875" style="71" customWidth="1"/>
    <col min="8" max="8" width="17.140625" style="71" customWidth="1"/>
    <col min="9" max="9" width="15" style="71" customWidth="1"/>
    <col min="10" max="10" width="12.42578125" style="71" customWidth="1"/>
    <col min="11" max="11" width="12" style="71" customWidth="1"/>
    <col min="12" max="12" width="11.85546875" style="71" customWidth="1"/>
    <col min="13" max="256" width="9.140625" style="71"/>
    <col min="257" max="257" width="8.28515625" style="71" customWidth="1"/>
    <col min="258" max="258" width="15.5703125" style="71" customWidth="1"/>
    <col min="259" max="259" width="15.28515625" style="71" customWidth="1"/>
    <col min="260" max="260" width="17.42578125" style="71" customWidth="1"/>
    <col min="261" max="261" width="16.140625" style="71" customWidth="1"/>
    <col min="262" max="262" width="16" style="71" customWidth="1"/>
    <col min="263" max="263" width="14.85546875" style="71" customWidth="1"/>
    <col min="264" max="264" width="17.140625" style="71" customWidth="1"/>
    <col min="265" max="265" width="15" style="71" customWidth="1"/>
    <col min="266" max="266" width="12.42578125" style="71" customWidth="1"/>
    <col min="267" max="267" width="12" style="71" customWidth="1"/>
    <col min="268" max="268" width="11.85546875" style="71" customWidth="1"/>
    <col min="269" max="512" width="9.140625" style="71"/>
    <col min="513" max="513" width="8.28515625" style="71" customWidth="1"/>
    <col min="514" max="514" width="15.5703125" style="71" customWidth="1"/>
    <col min="515" max="515" width="15.28515625" style="71" customWidth="1"/>
    <col min="516" max="516" width="17.42578125" style="71" customWidth="1"/>
    <col min="517" max="517" width="16.140625" style="71" customWidth="1"/>
    <col min="518" max="518" width="16" style="71" customWidth="1"/>
    <col min="519" max="519" width="14.85546875" style="71" customWidth="1"/>
    <col min="520" max="520" width="17.140625" style="71" customWidth="1"/>
    <col min="521" max="521" width="15" style="71" customWidth="1"/>
    <col min="522" max="522" width="12.42578125" style="71" customWidth="1"/>
    <col min="523" max="523" width="12" style="71" customWidth="1"/>
    <col min="524" max="524" width="11.85546875" style="71" customWidth="1"/>
    <col min="525" max="768" width="9.140625" style="71"/>
    <col min="769" max="769" width="8.28515625" style="71" customWidth="1"/>
    <col min="770" max="770" width="15.5703125" style="71" customWidth="1"/>
    <col min="771" max="771" width="15.28515625" style="71" customWidth="1"/>
    <col min="772" max="772" width="17.42578125" style="71" customWidth="1"/>
    <col min="773" max="773" width="16.140625" style="71" customWidth="1"/>
    <col min="774" max="774" width="16" style="71" customWidth="1"/>
    <col min="775" max="775" width="14.85546875" style="71" customWidth="1"/>
    <col min="776" max="776" width="17.140625" style="71" customWidth="1"/>
    <col min="777" max="777" width="15" style="71" customWidth="1"/>
    <col min="778" max="778" width="12.42578125" style="71" customWidth="1"/>
    <col min="779" max="779" width="12" style="71" customWidth="1"/>
    <col min="780" max="780" width="11.85546875" style="71" customWidth="1"/>
    <col min="781" max="1024" width="9.140625" style="71"/>
    <col min="1025" max="1025" width="8.28515625" style="71" customWidth="1"/>
    <col min="1026" max="1026" width="15.5703125" style="71" customWidth="1"/>
    <col min="1027" max="1027" width="15.28515625" style="71" customWidth="1"/>
    <col min="1028" max="1028" width="17.42578125" style="71" customWidth="1"/>
    <col min="1029" max="1029" width="16.140625" style="71" customWidth="1"/>
    <col min="1030" max="1030" width="16" style="71" customWidth="1"/>
    <col min="1031" max="1031" width="14.85546875" style="71" customWidth="1"/>
    <col min="1032" max="1032" width="17.140625" style="71" customWidth="1"/>
    <col min="1033" max="1033" width="15" style="71" customWidth="1"/>
    <col min="1034" max="1034" width="12.42578125" style="71" customWidth="1"/>
    <col min="1035" max="1035" width="12" style="71" customWidth="1"/>
    <col min="1036" max="1036" width="11.85546875" style="71" customWidth="1"/>
    <col min="1037" max="1280" width="9.140625" style="71"/>
    <col min="1281" max="1281" width="8.28515625" style="71" customWidth="1"/>
    <col min="1282" max="1282" width="15.5703125" style="71" customWidth="1"/>
    <col min="1283" max="1283" width="15.28515625" style="71" customWidth="1"/>
    <col min="1284" max="1284" width="17.42578125" style="71" customWidth="1"/>
    <col min="1285" max="1285" width="16.140625" style="71" customWidth="1"/>
    <col min="1286" max="1286" width="16" style="71" customWidth="1"/>
    <col min="1287" max="1287" width="14.85546875" style="71" customWidth="1"/>
    <col min="1288" max="1288" width="17.140625" style="71" customWidth="1"/>
    <col min="1289" max="1289" width="15" style="71" customWidth="1"/>
    <col min="1290" max="1290" width="12.42578125" style="71" customWidth="1"/>
    <col min="1291" max="1291" width="12" style="71" customWidth="1"/>
    <col min="1292" max="1292" width="11.85546875" style="71" customWidth="1"/>
    <col min="1293" max="1536" width="9.140625" style="71"/>
    <col min="1537" max="1537" width="8.28515625" style="71" customWidth="1"/>
    <col min="1538" max="1538" width="15.5703125" style="71" customWidth="1"/>
    <col min="1539" max="1539" width="15.28515625" style="71" customWidth="1"/>
    <col min="1540" max="1540" width="17.42578125" style="71" customWidth="1"/>
    <col min="1541" max="1541" width="16.140625" style="71" customWidth="1"/>
    <col min="1542" max="1542" width="16" style="71" customWidth="1"/>
    <col min="1543" max="1543" width="14.85546875" style="71" customWidth="1"/>
    <col min="1544" max="1544" width="17.140625" style="71" customWidth="1"/>
    <col min="1545" max="1545" width="15" style="71" customWidth="1"/>
    <col min="1546" max="1546" width="12.42578125" style="71" customWidth="1"/>
    <col min="1547" max="1547" width="12" style="71" customWidth="1"/>
    <col min="1548" max="1548" width="11.85546875" style="71" customWidth="1"/>
    <col min="1549" max="1792" width="9.140625" style="71"/>
    <col min="1793" max="1793" width="8.28515625" style="71" customWidth="1"/>
    <col min="1794" max="1794" width="15.5703125" style="71" customWidth="1"/>
    <col min="1795" max="1795" width="15.28515625" style="71" customWidth="1"/>
    <col min="1796" max="1796" width="17.42578125" style="71" customWidth="1"/>
    <col min="1797" max="1797" width="16.140625" style="71" customWidth="1"/>
    <col min="1798" max="1798" width="16" style="71" customWidth="1"/>
    <col min="1799" max="1799" width="14.85546875" style="71" customWidth="1"/>
    <col min="1800" max="1800" width="17.140625" style="71" customWidth="1"/>
    <col min="1801" max="1801" width="15" style="71" customWidth="1"/>
    <col min="1802" max="1802" width="12.42578125" style="71" customWidth="1"/>
    <col min="1803" max="1803" width="12" style="71" customWidth="1"/>
    <col min="1804" max="1804" width="11.85546875" style="71" customWidth="1"/>
    <col min="1805" max="2048" width="9.140625" style="71"/>
    <col min="2049" max="2049" width="8.28515625" style="71" customWidth="1"/>
    <col min="2050" max="2050" width="15.5703125" style="71" customWidth="1"/>
    <col min="2051" max="2051" width="15.28515625" style="71" customWidth="1"/>
    <col min="2052" max="2052" width="17.42578125" style="71" customWidth="1"/>
    <col min="2053" max="2053" width="16.140625" style="71" customWidth="1"/>
    <col min="2054" max="2054" width="16" style="71" customWidth="1"/>
    <col min="2055" max="2055" width="14.85546875" style="71" customWidth="1"/>
    <col min="2056" max="2056" width="17.140625" style="71" customWidth="1"/>
    <col min="2057" max="2057" width="15" style="71" customWidth="1"/>
    <col min="2058" max="2058" width="12.42578125" style="71" customWidth="1"/>
    <col min="2059" max="2059" width="12" style="71" customWidth="1"/>
    <col min="2060" max="2060" width="11.85546875" style="71" customWidth="1"/>
    <col min="2061" max="2304" width="9.140625" style="71"/>
    <col min="2305" max="2305" width="8.28515625" style="71" customWidth="1"/>
    <col min="2306" max="2306" width="15.5703125" style="71" customWidth="1"/>
    <col min="2307" max="2307" width="15.28515625" style="71" customWidth="1"/>
    <col min="2308" max="2308" width="17.42578125" style="71" customWidth="1"/>
    <col min="2309" max="2309" width="16.140625" style="71" customWidth="1"/>
    <col min="2310" max="2310" width="16" style="71" customWidth="1"/>
    <col min="2311" max="2311" width="14.85546875" style="71" customWidth="1"/>
    <col min="2312" max="2312" width="17.140625" style="71" customWidth="1"/>
    <col min="2313" max="2313" width="15" style="71" customWidth="1"/>
    <col min="2314" max="2314" width="12.42578125" style="71" customWidth="1"/>
    <col min="2315" max="2315" width="12" style="71" customWidth="1"/>
    <col min="2316" max="2316" width="11.85546875" style="71" customWidth="1"/>
    <col min="2317" max="2560" width="9.140625" style="71"/>
    <col min="2561" max="2561" width="8.28515625" style="71" customWidth="1"/>
    <col min="2562" max="2562" width="15.5703125" style="71" customWidth="1"/>
    <col min="2563" max="2563" width="15.28515625" style="71" customWidth="1"/>
    <col min="2564" max="2564" width="17.42578125" style="71" customWidth="1"/>
    <col min="2565" max="2565" width="16.140625" style="71" customWidth="1"/>
    <col min="2566" max="2566" width="16" style="71" customWidth="1"/>
    <col min="2567" max="2567" width="14.85546875" style="71" customWidth="1"/>
    <col min="2568" max="2568" width="17.140625" style="71" customWidth="1"/>
    <col min="2569" max="2569" width="15" style="71" customWidth="1"/>
    <col min="2570" max="2570" width="12.42578125" style="71" customWidth="1"/>
    <col min="2571" max="2571" width="12" style="71" customWidth="1"/>
    <col min="2572" max="2572" width="11.85546875" style="71" customWidth="1"/>
    <col min="2573" max="2816" width="9.140625" style="71"/>
    <col min="2817" max="2817" width="8.28515625" style="71" customWidth="1"/>
    <col min="2818" max="2818" width="15.5703125" style="71" customWidth="1"/>
    <col min="2819" max="2819" width="15.28515625" style="71" customWidth="1"/>
    <col min="2820" max="2820" width="17.42578125" style="71" customWidth="1"/>
    <col min="2821" max="2821" width="16.140625" style="71" customWidth="1"/>
    <col min="2822" max="2822" width="16" style="71" customWidth="1"/>
    <col min="2823" max="2823" width="14.85546875" style="71" customWidth="1"/>
    <col min="2824" max="2824" width="17.140625" style="71" customWidth="1"/>
    <col min="2825" max="2825" width="15" style="71" customWidth="1"/>
    <col min="2826" max="2826" width="12.42578125" style="71" customWidth="1"/>
    <col min="2827" max="2827" width="12" style="71" customWidth="1"/>
    <col min="2828" max="2828" width="11.85546875" style="71" customWidth="1"/>
    <col min="2829" max="3072" width="9.140625" style="71"/>
    <col min="3073" max="3073" width="8.28515625" style="71" customWidth="1"/>
    <col min="3074" max="3074" width="15.5703125" style="71" customWidth="1"/>
    <col min="3075" max="3075" width="15.28515625" style="71" customWidth="1"/>
    <col min="3076" max="3076" width="17.42578125" style="71" customWidth="1"/>
    <col min="3077" max="3077" width="16.140625" style="71" customWidth="1"/>
    <col min="3078" max="3078" width="16" style="71" customWidth="1"/>
    <col min="3079" max="3079" width="14.85546875" style="71" customWidth="1"/>
    <col min="3080" max="3080" width="17.140625" style="71" customWidth="1"/>
    <col min="3081" max="3081" width="15" style="71" customWidth="1"/>
    <col min="3082" max="3082" width="12.42578125" style="71" customWidth="1"/>
    <col min="3083" max="3083" width="12" style="71" customWidth="1"/>
    <col min="3084" max="3084" width="11.85546875" style="71" customWidth="1"/>
    <col min="3085" max="3328" width="9.140625" style="71"/>
    <col min="3329" max="3329" width="8.28515625" style="71" customWidth="1"/>
    <col min="3330" max="3330" width="15.5703125" style="71" customWidth="1"/>
    <col min="3331" max="3331" width="15.28515625" style="71" customWidth="1"/>
    <col min="3332" max="3332" width="17.42578125" style="71" customWidth="1"/>
    <col min="3333" max="3333" width="16.140625" style="71" customWidth="1"/>
    <col min="3334" max="3334" width="16" style="71" customWidth="1"/>
    <col min="3335" max="3335" width="14.85546875" style="71" customWidth="1"/>
    <col min="3336" max="3336" width="17.140625" style="71" customWidth="1"/>
    <col min="3337" max="3337" width="15" style="71" customWidth="1"/>
    <col min="3338" max="3338" width="12.42578125" style="71" customWidth="1"/>
    <col min="3339" max="3339" width="12" style="71" customWidth="1"/>
    <col min="3340" max="3340" width="11.85546875" style="71" customWidth="1"/>
    <col min="3341" max="3584" width="9.140625" style="71"/>
    <col min="3585" max="3585" width="8.28515625" style="71" customWidth="1"/>
    <col min="3586" max="3586" width="15.5703125" style="71" customWidth="1"/>
    <col min="3587" max="3587" width="15.28515625" style="71" customWidth="1"/>
    <col min="3588" max="3588" width="17.42578125" style="71" customWidth="1"/>
    <col min="3589" max="3589" width="16.140625" style="71" customWidth="1"/>
    <col min="3590" max="3590" width="16" style="71" customWidth="1"/>
    <col min="3591" max="3591" width="14.85546875" style="71" customWidth="1"/>
    <col min="3592" max="3592" width="17.140625" style="71" customWidth="1"/>
    <col min="3593" max="3593" width="15" style="71" customWidth="1"/>
    <col min="3594" max="3594" width="12.42578125" style="71" customWidth="1"/>
    <col min="3595" max="3595" width="12" style="71" customWidth="1"/>
    <col min="3596" max="3596" width="11.85546875" style="71" customWidth="1"/>
    <col min="3597" max="3840" width="9.140625" style="71"/>
    <col min="3841" max="3841" width="8.28515625" style="71" customWidth="1"/>
    <col min="3842" max="3842" width="15.5703125" style="71" customWidth="1"/>
    <col min="3843" max="3843" width="15.28515625" style="71" customWidth="1"/>
    <col min="3844" max="3844" width="17.42578125" style="71" customWidth="1"/>
    <col min="3845" max="3845" width="16.140625" style="71" customWidth="1"/>
    <col min="3846" max="3846" width="16" style="71" customWidth="1"/>
    <col min="3847" max="3847" width="14.85546875" style="71" customWidth="1"/>
    <col min="3848" max="3848" width="17.140625" style="71" customWidth="1"/>
    <col min="3849" max="3849" width="15" style="71" customWidth="1"/>
    <col min="3850" max="3850" width="12.42578125" style="71" customWidth="1"/>
    <col min="3851" max="3851" width="12" style="71" customWidth="1"/>
    <col min="3852" max="3852" width="11.85546875" style="71" customWidth="1"/>
    <col min="3853" max="4096" width="9.140625" style="71"/>
    <col min="4097" max="4097" width="8.28515625" style="71" customWidth="1"/>
    <col min="4098" max="4098" width="15.5703125" style="71" customWidth="1"/>
    <col min="4099" max="4099" width="15.28515625" style="71" customWidth="1"/>
    <col min="4100" max="4100" width="17.42578125" style="71" customWidth="1"/>
    <col min="4101" max="4101" width="16.140625" style="71" customWidth="1"/>
    <col min="4102" max="4102" width="16" style="71" customWidth="1"/>
    <col min="4103" max="4103" width="14.85546875" style="71" customWidth="1"/>
    <col min="4104" max="4104" width="17.140625" style="71" customWidth="1"/>
    <col min="4105" max="4105" width="15" style="71" customWidth="1"/>
    <col min="4106" max="4106" width="12.42578125" style="71" customWidth="1"/>
    <col min="4107" max="4107" width="12" style="71" customWidth="1"/>
    <col min="4108" max="4108" width="11.85546875" style="71" customWidth="1"/>
    <col min="4109" max="4352" width="9.140625" style="71"/>
    <col min="4353" max="4353" width="8.28515625" style="71" customWidth="1"/>
    <col min="4354" max="4354" width="15.5703125" style="71" customWidth="1"/>
    <col min="4355" max="4355" width="15.28515625" style="71" customWidth="1"/>
    <col min="4356" max="4356" width="17.42578125" style="71" customWidth="1"/>
    <col min="4357" max="4357" width="16.140625" style="71" customWidth="1"/>
    <col min="4358" max="4358" width="16" style="71" customWidth="1"/>
    <col min="4359" max="4359" width="14.85546875" style="71" customWidth="1"/>
    <col min="4360" max="4360" width="17.140625" style="71" customWidth="1"/>
    <col min="4361" max="4361" width="15" style="71" customWidth="1"/>
    <col min="4362" max="4362" width="12.42578125" style="71" customWidth="1"/>
    <col min="4363" max="4363" width="12" style="71" customWidth="1"/>
    <col min="4364" max="4364" width="11.85546875" style="71" customWidth="1"/>
    <col min="4365" max="4608" width="9.140625" style="71"/>
    <col min="4609" max="4609" width="8.28515625" style="71" customWidth="1"/>
    <col min="4610" max="4610" width="15.5703125" style="71" customWidth="1"/>
    <col min="4611" max="4611" width="15.28515625" style="71" customWidth="1"/>
    <col min="4612" max="4612" width="17.42578125" style="71" customWidth="1"/>
    <col min="4613" max="4613" width="16.140625" style="71" customWidth="1"/>
    <col min="4614" max="4614" width="16" style="71" customWidth="1"/>
    <col min="4615" max="4615" width="14.85546875" style="71" customWidth="1"/>
    <col min="4616" max="4616" width="17.140625" style="71" customWidth="1"/>
    <col min="4617" max="4617" width="15" style="71" customWidth="1"/>
    <col min="4618" max="4618" width="12.42578125" style="71" customWidth="1"/>
    <col min="4619" max="4619" width="12" style="71" customWidth="1"/>
    <col min="4620" max="4620" width="11.85546875" style="71" customWidth="1"/>
    <col min="4621" max="4864" width="9.140625" style="71"/>
    <col min="4865" max="4865" width="8.28515625" style="71" customWidth="1"/>
    <col min="4866" max="4866" width="15.5703125" style="71" customWidth="1"/>
    <col min="4867" max="4867" width="15.28515625" style="71" customWidth="1"/>
    <col min="4868" max="4868" width="17.42578125" style="71" customWidth="1"/>
    <col min="4869" max="4869" width="16.140625" style="71" customWidth="1"/>
    <col min="4870" max="4870" width="16" style="71" customWidth="1"/>
    <col min="4871" max="4871" width="14.85546875" style="71" customWidth="1"/>
    <col min="4872" max="4872" width="17.140625" style="71" customWidth="1"/>
    <col min="4873" max="4873" width="15" style="71" customWidth="1"/>
    <col min="4874" max="4874" width="12.42578125" style="71" customWidth="1"/>
    <col min="4875" max="4875" width="12" style="71" customWidth="1"/>
    <col min="4876" max="4876" width="11.85546875" style="71" customWidth="1"/>
    <col min="4877" max="5120" width="9.140625" style="71"/>
    <col min="5121" max="5121" width="8.28515625" style="71" customWidth="1"/>
    <col min="5122" max="5122" width="15.5703125" style="71" customWidth="1"/>
    <col min="5123" max="5123" width="15.28515625" style="71" customWidth="1"/>
    <col min="5124" max="5124" width="17.42578125" style="71" customWidth="1"/>
    <col min="5125" max="5125" width="16.140625" style="71" customWidth="1"/>
    <col min="5126" max="5126" width="16" style="71" customWidth="1"/>
    <col min="5127" max="5127" width="14.85546875" style="71" customWidth="1"/>
    <col min="5128" max="5128" width="17.140625" style="71" customWidth="1"/>
    <col min="5129" max="5129" width="15" style="71" customWidth="1"/>
    <col min="5130" max="5130" width="12.42578125" style="71" customWidth="1"/>
    <col min="5131" max="5131" width="12" style="71" customWidth="1"/>
    <col min="5132" max="5132" width="11.85546875" style="71" customWidth="1"/>
    <col min="5133" max="5376" width="9.140625" style="71"/>
    <col min="5377" max="5377" width="8.28515625" style="71" customWidth="1"/>
    <col min="5378" max="5378" width="15.5703125" style="71" customWidth="1"/>
    <col min="5379" max="5379" width="15.28515625" style="71" customWidth="1"/>
    <col min="5380" max="5380" width="17.42578125" style="71" customWidth="1"/>
    <col min="5381" max="5381" width="16.140625" style="71" customWidth="1"/>
    <col min="5382" max="5382" width="16" style="71" customWidth="1"/>
    <col min="5383" max="5383" width="14.85546875" style="71" customWidth="1"/>
    <col min="5384" max="5384" width="17.140625" style="71" customWidth="1"/>
    <col min="5385" max="5385" width="15" style="71" customWidth="1"/>
    <col min="5386" max="5386" width="12.42578125" style="71" customWidth="1"/>
    <col min="5387" max="5387" width="12" style="71" customWidth="1"/>
    <col min="5388" max="5388" width="11.85546875" style="71" customWidth="1"/>
    <col min="5389" max="5632" width="9.140625" style="71"/>
    <col min="5633" max="5633" width="8.28515625" style="71" customWidth="1"/>
    <col min="5634" max="5634" width="15.5703125" style="71" customWidth="1"/>
    <col min="5635" max="5635" width="15.28515625" style="71" customWidth="1"/>
    <col min="5636" max="5636" width="17.42578125" style="71" customWidth="1"/>
    <col min="5637" max="5637" width="16.140625" style="71" customWidth="1"/>
    <col min="5638" max="5638" width="16" style="71" customWidth="1"/>
    <col min="5639" max="5639" width="14.85546875" style="71" customWidth="1"/>
    <col min="5640" max="5640" width="17.140625" style="71" customWidth="1"/>
    <col min="5641" max="5641" width="15" style="71" customWidth="1"/>
    <col min="5642" max="5642" width="12.42578125" style="71" customWidth="1"/>
    <col min="5643" max="5643" width="12" style="71" customWidth="1"/>
    <col min="5644" max="5644" width="11.85546875" style="71" customWidth="1"/>
    <col min="5645" max="5888" width="9.140625" style="71"/>
    <col min="5889" max="5889" width="8.28515625" style="71" customWidth="1"/>
    <col min="5890" max="5890" width="15.5703125" style="71" customWidth="1"/>
    <col min="5891" max="5891" width="15.28515625" style="71" customWidth="1"/>
    <col min="5892" max="5892" width="17.42578125" style="71" customWidth="1"/>
    <col min="5893" max="5893" width="16.140625" style="71" customWidth="1"/>
    <col min="5894" max="5894" width="16" style="71" customWidth="1"/>
    <col min="5895" max="5895" width="14.85546875" style="71" customWidth="1"/>
    <col min="5896" max="5896" width="17.140625" style="71" customWidth="1"/>
    <col min="5897" max="5897" width="15" style="71" customWidth="1"/>
    <col min="5898" max="5898" width="12.42578125" style="71" customWidth="1"/>
    <col min="5899" max="5899" width="12" style="71" customWidth="1"/>
    <col min="5900" max="5900" width="11.85546875" style="71" customWidth="1"/>
    <col min="5901" max="6144" width="9.140625" style="71"/>
    <col min="6145" max="6145" width="8.28515625" style="71" customWidth="1"/>
    <col min="6146" max="6146" width="15.5703125" style="71" customWidth="1"/>
    <col min="6147" max="6147" width="15.28515625" style="71" customWidth="1"/>
    <col min="6148" max="6148" width="17.42578125" style="71" customWidth="1"/>
    <col min="6149" max="6149" width="16.140625" style="71" customWidth="1"/>
    <col min="6150" max="6150" width="16" style="71" customWidth="1"/>
    <col min="6151" max="6151" width="14.85546875" style="71" customWidth="1"/>
    <col min="6152" max="6152" width="17.140625" style="71" customWidth="1"/>
    <col min="6153" max="6153" width="15" style="71" customWidth="1"/>
    <col min="6154" max="6154" width="12.42578125" style="71" customWidth="1"/>
    <col min="6155" max="6155" width="12" style="71" customWidth="1"/>
    <col min="6156" max="6156" width="11.85546875" style="71" customWidth="1"/>
    <col min="6157" max="6400" width="9.140625" style="71"/>
    <col min="6401" max="6401" width="8.28515625" style="71" customWidth="1"/>
    <col min="6402" max="6402" width="15.5703125" style="71" customWidth="1"/>
    <col min="6403" max="6403" width="15.28515625" style="71" customWidth="1"/>
    <col min="6404" max="6404" width="17.42578125" style="71" customWidth="1"/>
    <col min="6405" max="6405" width="16.140625" style="71" customWidth="1"/>
    <col min="6406" max="6406" width="16" style="71" customWidth="1"/>
    <col min="6407" max="6407" width="14.85546875" style="71" customWidth="1"/>
    <col min="6408" max="6408" width="17.140625" style="71" customWidth="1"/>
    <col min="6409" max="6409" width="15" style="71" customWidth="1"/>
    <col min="6410" max="6410" width="12.42578125" style="71" customWidth="1"/>
    <col min="6411" max="6411" width="12" style="71" customWidth="1"/>
    <col min="6412" max="6412" width="11.85546875" style="71" customWidth="1"/>
    <col min="6413" max="6656" width="9.140625" style="71"/>
    <col min="6657" max="6657" width="8.28515625" style="71" customWidth="1"/>
    <col min="6658" max="6658" width="15.5703125" style="71" customWidth="1"/>
    <col min="6659" max="6659" width="15.28515625" style="71" customWidth="1"/>
    <col min="6660" max="6660" width="17.42578125" style="71" customWidth="1"/>
    <col min="6661" max="6661" width="16.140625" style="71" customWidth="1"/>
    <col min="6662" max="6662" width="16" style="71" customWidth="1"/>
    <col min="6663" max="6663" width="14.85546875" style="71" customWidth="1"/>
    <col min="6664" max="6664" width="17.140625" style="71" customWidth="1"/>
    <col min="6665" max="6665" width="15" style="71" customWidth="1"/>
    <col min="6666" max="6666" width="12.42578125" style="71" customWidth="1"/>
    <col min="6667" max="6667" width="12" style="71" customWidth="1"/>
    <col min="6668" max="6668" width="11.85546875" style="71" customWidth="1"/>
    <col min="6669" max="6912" width="9.140625" style="71"/>
    <col min="6913" max="6913" width="8.28515625" style="71" customWidth="1"/>
    <col min="6914" max="6914" width="15.5703125" style="71" customWidth="1"/>
    <col min="6915" max="6915" width="15.28515625" style="71" customWidth="1"/>
    <col min="6916" max="6916" width="17.42578125" style="71" customWidth="1"/>
    <col min="6917" max="6917" width="16.140625" style="71" customWidth="1"/>
    <col min="6918" max="6918" width="16" style="71" customWidth="1"/>
    <col min="6919" max="6919" width="14.85546875" style="71" customWidth="1"/>
    <col min="6920" max="6920" width="17.140625" style="71" customWidth="1"/>
    <col min="6921" max="6921" width="15" style="71" customWidth="1"/>
    <col min="6922" max="6922" width="12.42578125" style="71" customWidth="1"/>
    <col min="6923" max="6923" width="12" style="71" customWidth="1"/>
    <col min="6924" max="6924" width="11.85546875" style="71" customWidth="1"/>
    <col min="6925" max="7168" width="9.140625" style="71"/>
    <col min="7169" max="7169" width="8.28515625" style="71" customWidth="1"/>
    <col min="7170" max="7170" width="15.5703125" style="71" customWidth="1"/>
    <col min="7171" max="7171" width="15.28515625" style="71" customWidth="1"/>
    <col min="7172" max="7172" width="17.42578125" style="71" customWidth="1"/>
    <col min="7173" max="7173" width="16.140625" style="71" customWidth="1"/>
    <col min="7174" max="7174" width="16" style="71" customWidth="1"/>
    <col min="7175" max="7175" width="14.85546875" style="71" customWidth="1"/>
    <col min="7176" max="7176" width="17.140625" style="71" customWidth="1"/>
    <col min="7177" max="7177" width="15" style="71" customWidth="1"/>
    <col min="7178" max="7178" width="12.42578125" style="71" customWidth="1"/>
    <col min="7179" max="7179" width="12" style="71" customWidth="1"/>
    <col min="7180" max="7180" width="11.85546875" style="71" customWidth="1"/>
    <col min="7181" max="7424" width="9.140625" style="71"/>
    <col min="7425" max="7425" width="8.28515625" style="71" customWidth="1"/>
    <col min="7426" max="7426" width="15.5703125" style="71" customWidth="1"/>
    <col min="7427" max="7427" width="15.28515625" style="71" customWidth="1"/>
    <col min="7428" max="7428" width="17.42578125" style="71" customWidth="1"/>
    <col min="7429" max="7429" width="16.140625" style="71" customWidth="1"/>
    <col min="7430" max="7430" width="16" style="71" customWidth="1"/>
    <col min="7431" max="7431" width="14.85546875" style="71" customWidth="1"/>
    <col min="7432" max="7432" width="17.140625" style="71" customWidth="1"/>
    <col min="7433" max="7433" width="15" style="71" customWidth="1"/>
    <col min="7434" max="7434" width="12.42578125" style="71" customWidth="1"/>
    <col min="7435" max="7435" width="12" style="71" customWidth="1"/>
    <col min="7436" max="7436" width="11.85546875" style="71" customWidth="1"/>
    <col min="7437" max="7680" width="9.140625" style="71"/>
    <col min="7681" max="7681" width="8.28515625" style="71" customWidth="1"/>
    <col min="7682" max="7682" width="15.5703125" style="71" customWidth="1"/>
    <col min="7683" max="7683" width="15.28515625" style="71" customWidth="1"/>
    <col min="7684" max="7684" width="17.42578125" style="71" customWidth="1"/>
    <col min="7685" max="7685" width="16.140625" style="71" customWidth="1"/>
    <col min="7686" max="7686" width="16" style="71" customWidth="1"/>
    <col min="7687" max="7687" width="14.85546875" style="71" customWidth="1"/>
    <col min="7688" max="7688" width="17.140625" style="71" customWidth="1"/>
    <col min="7689" max="7689" width="15" style="71" customWidth="1"/>
    <col min="7690" max="7690" width="12.42578125" style="71" customWidth="1"/>
    <col min="7691" max="7691" width="12" style="71" customWidth="1"/>
    <col min="7692" max="7692" width="11.85546875" style="71" customWidth="1"/>
    <col min="7693" max="7936" width="9.140625" style="71"/>
    <col min="7937" max="7937" width="8.28515625" style="71" customWidth="1"/>
    <col min="7938" max="7938" width="15.5703125" style="71" customWidth="1"/>
    <col min="7939" max="7939" width="15.28515625" style="71" customWidth="1"/>
    <col min="7940" max="7940" width="17.42578125" style="71" customWidth="1"/>
    <col min="7941" max="7941" width="16.140625" style="71" customWidth="1"/>
    <col min="7942" max="7942" width="16" style="71" customWidth="1"/>
    <col min="7943" max="7943" width="14.85546875" style="71" customWidth="1"/>
    <col min="7944" max="7944" width="17.140625" style="71" customWidth="1"/>
    <col min="7945" max="7945" width="15" style="71" customWidth="1"/>
    <col min="7946" max="7946" width="12.42578125" style="71" customWidth="1"/>
    <col min="7947" max="7947" width="12" style="71" customWidth="1"/>
    <col min="7948" max="7948" width="11.85546875" style="71" customWidth="1"/>
    <col min="7949" max="8192" width="9.140625" style="71"/>
    <col min="8193" max="8193" width="8.28515625" style="71" customWidth="1"/>
    <col min="8194" max="8194" width="15.5703125" style="71" customWidth="1"/>
    <col min="8195" max="8195" width="15.28515625" style="71" customWidth="1"/>
    <col min="8196" max="8196" width="17.42578125" style="71" customWidth="1"/>
    <col min="8197" max="8197" width="16.140625" style="71" customWidth="1"/>
    <col min="8198" max="8198" width="16" style="71" customWidth="1"/>
    <col min="8199" max="8199" width="14.85546875" style="71" customWidth="1"/>
    <col min="8200" max="8200" width="17.140625" style="71" customWidth="1"/>
    <col min="8201" max="8201" width="15" style="71" customWidth="1"/>
    <col min="8202" max="8202" width="12.42578125" style="71" customWidth="1"/>
    <col min="8203" max="8203" width="12" style="71" customWidth="1"/>
    <col min="8204" max="8204" width="11.85546875" style="71" customWidth="1"/>
    <col min="8205" max="8448" width="9.140625" style="71"/>
    <col min="8449" max="8449" width="8.28515625" style="71" customWidth="1"/>
    <col min="8450" max="8450" width="15.5703125" style="71" customWidth="1"/>
    <col min="8451" max="8451" width="15.28515625" style="71" customWidth="1"/>
    <col min="8452" max="8452" width="17.42578125" style="71" customWidth="1"/>
    <col min="8453" max="8453" width="16.140625" style="71" customWidth="1"/>
    <col min="8454" max="8454" width="16" style="71" customWidth="1"/>
    <col min="8455" max="8455" width="14.85546875" style="71" customWidth="1"/>
    <col min="8456" max="8456" width="17.140625" style="71" customWidth="1"/>
    <col min="8457" max="8457" width="15" style="71" customWidth="1"/>
    <col min="8458" max="8458" width="12.42578125" style="71" customWidth="1"/>
    <col min="8459" max="8459" width="12" style="71" customWidth="1"/>
    <col min="8460" max="8460" width="11.85546875" style="71" customWidth="1"/>
    <col min="8461" max="8704" width="9.140625" style="71"/>
    <col min="8705" max="8705" width="8.28515625" style="71" customWidth="1"/>
    <col min="8706" max="8706" width="15.5703125" style="71" customWidth="1"/>
    <col min="8707" max="8707" width="15.28515625" style="71" customWidth="1"/>
    <col min="8708" max="8708" width="17.42578125" style="71" customWidth="1"/>
    <col min="8709" max="8709" width="16.140625" style="71" customWidth="1"/>
    <col min="8710" max="8710" width="16" style="71" customWidth="1"/>
    <col min="8711" max="8711" width="14.85546875" style="71" customWidth="1"/>
    <col min="8712" max="8712" width="17.140625" style="71" customWidth="1"/>
    <col min="8713" max="8713" width="15" style="71" customWidth="1"/>
    <col min="8714" max="8714" width="12.42578125" style="71" customWidth="1"/>
    <col min="8715" max="8715" width="12" style="71" customWidth="1"/>
    <col min="8716" max="8716" width="11.85546875" style="71" customWidth="1"/>
    <col min="8717" max="8960" width="9.140625" style="71"/>
    <col min="8961" max="8961" width="8.28515625" style="71" customWidth="1"/>
    <col min="8962" max="8962" width="15.5703125" style="71" customWidth="1"/>
    <col min="8963" max="8963" width="15.28515625" style="71" customWidth="1"/>
    <col min="8964" max="8964" width="17.42578125" style="71" customWidth="1"/>
    <col min="8965" max="8965" width="16.140625" style="71" customWidth="1"/>
    <col min="8966" max="8966" width="16" style="71" customWidth="1"/>
    <col min="8967" max="8967" width="14.85546875" style="71" customWidth="1"/>
    <col min="8968" max="8968" width="17.140625" style="71" customWidth="1"/>
    <col min="8969" max="8969" width="15" style="71" customWidth="1"/>
    <col min="8970" max="8970" width="12.42578125" style="71" customWidth="1"/>
    <col min="8971" max="8971" width="12" style="71" customWidth="1"/>
    <col min="8972" max="8972" width="11.85546875" style="71" customWidth="1"/>
    <col min="8973" max="9216" width="9.140625" style="71"/>
    <col min="9217" max="9217" width="8.28515625" style="71" customWidth="1"/>
    <col min="9218" max="9218" width="15.5703125" style="71" customWidth="1"/>
    <col min="9219" max="9219" width="15.28515625" style="71" customWidth="1"/>
    <col min="9220" max="9220" width="17.42578125" style="71" customWidth="1"/>
    <col min="9221" max="9221" width="16.140625" style="71" customWidth="1"/>
    <col min="9222" max="9222" width="16" style="71" customWidth="1"/>
    <col min="9223" max="9223" width="14.85546875" style="71" customWidth="1"/>
    <col min="9224" max="9224" width="17.140625" style="71" customWidth="1"/>
    <col min="9225" max="9225" width="15" style="71" customWidth="1"/>
    <col min="9226" max="9226" width="12.42578125" style="71" customWidth="1"/>
    <col min="9227" max="9227" width="12" style="71" customWidth="1"/>
    <col min="9228" max="9228" width="11.85546875" style="71" customWidth="1"/>
    <col min="9229" max="9472" width="9.140625" style="71"/>
    <col min="9473" max="9473" width="8.28515625" style="71" customWidth="1"/>
    <col min="9474" max="9474" width="15.5703125" style="71" customWidth="1"/>
    <col min="9475" max="9475" width="15.28515625" style="71" customWidth="1"/>
    <col min="9476" max="9476" width="17.42578125" style="71" customWidth="1"/>
    <col min="9477" max="9477" width="16.140625" style="71" customWidth="1"/>
    <col min="9478" max="9478" width="16" style="71" customWidth="1"/>
    <col min="9479" max="9479" width="14.85546875" style="71" customWidth="1"/>
    <col min="9480" max="9480" width="17.140625" style="71" customWidth="1"/>
    <col min="9481" max="9481" width="15" style="71" customWidth="1"/>
    <col min="9482" max="9482" width="12.42578125" style="71" customWidth="1"/>
    <col min="9483" max="9483" width="12" style="71" customWidth="1"/>
    <col min="9484" max="9484" width="11.85546875" style="71" customWidth="1"/>
    <col min="9485" max="9728" width="9.140625" style="71"/>
    <col min="9729" max="9729" width="8.28515625" style="71" customWidth="1"/>
    <col min="9730" max="9730" width="15.5703125" style="71" customWidth="1"/>
    <col min="9731" max="9731" width="15.28515625" style="71" customWidth="1"/>
    <col min="9732" max="9732" width="17.42578125" style="71" customWidth="1"/>
    <col min="9733" max="9733" width="16.140625" style="71" customWidth="1"/>
    <col min="9734" max="9734" width="16" style="71" customWidth="1"/>
    <col min="9735" max="9735" width="14.85546875" style="71" customWidth="1"/>
    <col min="9736" max="9736" width="17.140625" style="71" customWidth="1"/>
    <col min="9737" max="9737" width="15" style="71" customWidth="1"/>
    <col min="9738" max="9738" width="12.42578125" style="71" customWidth="1"/>
    <col min="9739" max="9739" width="12" style="71" customWidth="1"/>
    <col min="9740" max="9740" width="11.85546875" style="71" customWidth="1"/>
    <col min="9741" max="9984" width="9.140625" style="71"/>
    <col min="9985" max="9985" width="8.28515625" style="71" customWidth="1"/>
    <col min="9986" max="9986" width="15.5703125" style="71" customWidth="1"/>
    <col min="9987" max="9987" width="15.28515625" style="71" customWidth="1"/>
    <col min="9988" max="9988" width="17.42578125" style="71" customWidth="1"/>
    <col min="9989" max="9989" width="16.140625" style="71" customWidth="1"/>
    <col min="9990" max="9990" width="16" style="71" customWidth="1"/>
    <col min="9991" max="9991" width="14.85546875" style="71" customWidth="1"/>
    <col min="9992" max="9992" width="17.140625" style="71" customWidth="1"/>
    <col min="9993" max="9993" width="15" style="71" customWidth="1"/>
    <col min="9994" max="9994" width="12.42578125" style="71" customWidth="1"/>
    <col min="9995" max="9995" width="12" style="71" customWidth="1"/>
    <col min="9996" max="9996" width="11.85546875" style="71" customWidth="1"/>
    <col min="9997" max="10240" width="9.140625" style="71"/>
    <col min="10241" max="10241" width="8.28515625" style="71" customWidth="1"/>
    <col min="10242" max="10242" width="15.5703125" style="71" customWidth="1"/>
    <col min="10243" max="10243" width="15.28515625" style="71" customWidth="1"/>
    <col min="10244" max="10244" width="17.42578125" style="71" customWidth="1"/>
    <col min="10245" max="10245" width="16.140625" style="71" customWidth="1"/>
    <col min="10246" max="10246" width="16" style="71" customWidth="1"/>
    <col min="10247" max="10247" width="14.85546875" style="71" customWidth="1"/>
    <col min="10248" max="10248" width="17.140625" style="71" customWidth="1"/>
    <col min="10249" max="10249" width="15" style="71" customWidth="1"/>
    <col min="10250" max="10250" width="12.42578125" style="71" customWidth="1"/>
    <col min="10251" max="10251" width="12" style="71" customWidth="1"/>
    <col min="10252" max="10252" width="11.85546875" style="71" customWidth="1"/>
    <col min="10253" max="10496" width="9.140625" style="71"/>
    <col min="10497" max="10497" width="8.28515625" style="71" customWidth="1"/>
    <col min="10498" max="10498" width="15.5703125" style="71" customWidth="1"/>
    <col min="10499" max="10499" width="15.28515625" style="71" customWidth="1"/>
    <col min="10500" max="10500" width="17.42578125" style="71" customWidth="1"/>
    <col min="10501" max="10501" width="16.140625" style="71" customWidth="1"/>
    <col min="10502" max="10502" width="16" style="71" customWidth="1"/>
    <col min="10503" max="10503" width="14.85546875" style="71" customWidth="1"/>
    <col min="10504" max="10504" width="17.140625" style="71" customWidth="1"/>
    <col min="10505" max="10505" width="15" style="71" customWidth="1"/>
    <col min="10506" max="10506" width="12.42578125" style="71" customWidth="1"/>
    <col min="10507" max="10507" width="12" style="71" customWidth="1"/>
    <col min="10508" max="10508" width="11.85546875" style="71" customWidth="1"/>
    <col min="10509" max="10752" width="9.140625" style="71"/>
    <col min="10753" max="10753" width="8.28515625" style="71" customWidth="1"/>
    <col min="10754" max="10754" width="15.5703125" style="71" customWidth="1"/>
    <col min="10755" max="10755" width="15.28515625" style="71" customWidth="1"/>
    <col min="10756" max="10756" width="17.42578125" style="71" customWidth="1"/>
    <col min="10757" max="10757" width="16.140625" style="71" customWidth="1"/>
    <col min="10758" max="10758" width="16" style="71" customWidth="1"/>
    <col min="10759" max="10759" width="14.85546875" style="71" customWidth="1"/>
    <col min="10760" max="10760" width="17.140625" style="71" customWidth="1"/>
    <col min="10761" max="10761" width="15" style="71" customWidth="1"/>
    <col min="10762" max="10762" width="12.42578125" style="71" customWidth="1"/>
    <col min="10763" max="10763" width="12" style="71" customWidth="1"/>
    <col min="10764" max="10764" width="11.85546875" style="71" customWidth="1"/>
    <col min="10765" max="11008" width="9.140625" style="71"/>
    <col min="11009" max="11009" width="8.28515625" style="71" customWidth="1"/>
    <col min="11010" max="11010" width="15.5703125" style="71" customWidth="1"/>
    <col min="11011" max="11011" width="15.28515625" style="71" customWidth="1"/>
    <col min="11012" max="11012" width="17.42578125" style="71" customWidth="1"/>
    <col min="11013" max="11013" width="16.140625" style="71" customWidth="1"/>
    <col min="11014" max="11014" width="16" style="71" customWidth="1"/>
    <col min="11015" max="11015" width="14.85546875" style="71" customWidth="1"/>
    <col min="11016" max="11016" width="17.140625" style="71" customWidth="1"/>
    <col min="11017" max="11017" width="15" style="71" customWidth="1"/>
    <col min="11018" max="11018" width="12.42578125" style="71" customWidth="1"/>
    <col min="11019" max="11019" width="12" style="71" customWidth="1"/>
    <col min="11020" max="11020" width="11.85546875" style="71" customWidth="1"/>
    <col min="11021" max="11264" width="9.140625" style="71"/>
    <col min="11265" max="11265" width="8.28515625" style="71" customWidth="1"/>
    <col min="11266" max="11266" width="15.5703125" style="71" customWidth="1"/>
    <col min="11267" max="11267" width="15.28515625" style="71" customWidth="1"/>
    <col min="11268" max="11268" width="17.42578125" style="71" customWidth="1"/>
    <col min="11269" max="11269" width="16.140625" style="71" customWidth="1"/>
    <col min="11270" max="11270" width="16" style="71" customWidth="1"/>
    <col min="11271" max="11271" width="14.85546875" style="71" customWidth="1"/>
    <col min="11272" max="11272" width="17.140625" style="71" customWidth="1"/>
    <col min="11273" max="11273" width="15" style="71" customWidth="1"/>
    <col min="11274" max="11274" width="12.42578125" style="71" customWidth="1"/>
    <col min="11275" max="11275" width="12" style="71" customWidth="1"/>
    <col min="11276" max="11276" width="11.85546875" style="71" customWidth="1"/>
    <col min="11277" max="11520" width="9.140625" style="71"/>
    <col min="11521" max="11521" width="8.28515625" style="71" customWidth="1"/>
    <col min="11522" max="11522" width="15.5703125" style="71" customWidth="1"/>
    <col min="11523" max="11523" width="15.28515625" style="71" customWidth="1"/>
    <col min="11524" max="11524" width="17.42578125" style="71" customWidth="1"/>
    <col min="11525" max="11525" width="16.140625" style="71" customWidth="1"/>
    <col min="11526" max="11526" width="16" style="71" customWidth="1"/>
    <col min="11527" max="11527" width="14.85546875" style="71" customWidth="1"/>
    <col min="11528" max="11528" width="17.140625" style="71" customWidth="1"/>
    <col min="11529" max="11529" width="15" style="71" customWidth="1"/>
    <col min="11530" max="11530" width="12.42578125" style="71" customWidth="1"/>
    <col min="11531" max="11531" width="12" style="71" customWidth="1"/>
    <col min="11532" max="11532" width="11.85546875" style="71" customWidth="1"/>
    <col min="11533" max="11776" width="9.140625" style="71"/>
    <col min="11777" max="11777" width="8.28515625" style="71" customWidth="1"/>
    <col min="11778" max="11778" width="15.5703125" style="71" customWidth="1"/>
    <col min="11779" max="11779" width="15.28515625" style="71" customWidth="1"/>
    <col min="11780" max="11780" width="17.42578125" style="71" customWidth="1"/>
    <col min="11781" max="11781" width="16.140625" style="71" customWidth="1"/>
    <col min="11782" max="11782" width="16" style="71" customWidth="1"/>
    <col min="11783" max="11783" width="14.85546875" style="71" customWidth="1"/>
    <col min="11784" max="11784" width="17.140625" style="71" customWidth="1"/>
    <col min="11785" max="11785" width="15" style="71" customWidth="1"/>
    <col min="11786" max="11786" width="12.42578125" style="71" customWidth="1"/>
    <col min="11787" max="11787" width="12" style="71" customWidth="1"/>
    <col min="11788" max="11788" width="11.85546875" style="71" customWidth="1"/>
    <col min="11789" max="12032" width="9.140625" style="71"/>
    <col min="12033" max="12033" width="8.28515625" style="71" customWidth="1"/>
    <col min="12034" max="12034" width="15.5703125" style="71" customWidth="1"/>
    <col min="12035" max="12035" width="15.28515625" style="71" customWidth="1"/>
    <col min="12036" max="12036" width="17.42578125" style="71" customWidth="1"/>
    <col min="12037" max="12037" width="16.140625" style="71" customWidth="1"/>
    <col min="12038" max="12038" width="16" style="71" customWidth="1"/>
    <col min="12039" max="12039" width="14.85546875" style="71" customWidth="1"/>
    <col min="12040" max="12040" width="17.140625" style="71" customWidth="1"/>
    <col min="12041" max="12041" width="15" style="71" customWidth="1"/>
    <col min="12042" max="12042" width="12.42578125" style="71" customWidth="1"/>
    <col min="12043" max="12043" width="12" style="71" customWidth="1"/>
    <col min="12044" max="12044" width="11.85546875" style="71" customWidth="1"/>
    <col min="12045" max="12288" width="9.140625" style="71"/>
    <col min="12289" max="12289" width="8.28515625" style="71" customWidth="1"/>
    <col min="12290" max="12290" width="15.5703125" style="71" customWidth="1"/>
    <col min="12291" max="12291" width="15.28515625" style="71" customWidth="1"/>
    <col min="12292" max="12292" width="17.42578125" style="71" customWidth="1"/>
    <col min="12293" max="12293" width="16.140625" style="71" customWidth="1"/>
    <col min="12294" max="12294" width="16" style="71" customWidth="1"/>
    <col min="12295" max="12295" width="14.85546875" style="71" customWidth="1"/>
    <col min="12296" max="12296" width="17.140625" style="71" customWidth="1"/>
    <col min="12297" max="12297" width="15" style="71" customWidth="1"/>
    <col min="12298" max="12298" width="12.42578125" style="71" customWidth="1"/>
    <col min="12299" max="12299" width="12" style="71" customWidth="1"/>
    <col min="12300" max="12300" width="11.85546875" style="71" customWidth="1"/>
    <col min="12301" max="12544" width="9.140625" style="71"/>
    <col min="12545" max="12545" width="8.28515625" style="71" customWidth="1"/>
    <col min="12546" max="12546" width="15.5703125" style="71" customWidth="1"/>
    <col min="12547" max="12547" width="15.28515625" style="71" customWidth="1"/>
    <col min="12548" max="12548" width="17.42578125" style="71" customWidth="1"/>
    <col min="12549" max="12549" width="16.140625" style="71" customWidth="1"/>
    <col min="12550" max="12550" width="16" style="71" customWidth="1"/>
    <col min="12551" max="12551" width="14.85546875" style="71" customWidth="1"/>
    <col min="12552" max="12552" width="17.140625" style="71" customWidth="1"/>
    <col min="12553" max="12553" width="15" style="71" customWidth="1"/>
    <col min="12554" max="12554" width="12.42578125" style="71" customWidth="1"/>
    <col min="12555" max="12555" width="12" style="71" customWidth="1"/>
    <col min="12556" max="12556" width="11.85546875" style="71" customWidth="1"/>
    <col min="12557" max="12800" width="9.140625" style="71"/>
    <col min="12801" max="12801" width="8.28515625" style="71" customWidth="1"/>
    <col min="12802" max="12802" width="15.5703125" style="71" customWidth="1"/>
    <col min="12803" max="12803" width="15.28515625" style="71" customWidth="1"/>
    <col min="12804" max="12804" width="17.42578125" style="71" customWidth="1"/>
    <col min="12805" max="12805" width="16.140625" style="71" customWidth="1"/>
    <col min="12806" max="12806" width="16" style="71" customWidth="1"/>
    <col min="12807" max="12807" width="14.85546875" style="71" customWidth="1"/>
    <col min="12808" max="12808" width="17.140625" style="71" customWidth="1"/>
    <col min="12809" max="12809" width="15" style="71" customWidth="1"/>
    <col min="12810" max="12810" width="12.42578125" style="71" customWidth="1"/>
    <col min="12811" max="12811" width="12" style="71" customWidth="1"/>
    <col min="12812" max="12812" width="11.85546875" style="71" customWidth="1"/>
    <col min="12813" max="13056" width="9.140625" style="71"/>
    <col min="13057" max="13057" width="8.28515625" style="71" customWidth="1"/>
    <col min="13058" max="13058" width="15.5703125" style="71" customWidth="1"/>
    <col min="13059" max="13059" width="15.28515625" style="71" customWidth="1"/>
    <col min="13060" max="13060" width="17.42578125" style="71" customWidth="1"/>
    <col min="13061" max="13061" width="16.140625" style="71" customWidth="1"/>
    <col min="13062" max="13062" width="16" style="71" customWidth="1"/>
    <col min="13063" max="13063" width="14.85546875" style="71" customWidth="1"/>
    <col min="13064" max="13064" width="17.140625" style="71" customWidth="1"/>
    <col min="13065" max="13065" width="15" style="71" customWidth="1"/>
    <col min="13066" max="13066" width="12.42578125" style="71" customWidth="1"/>
    <col min="13067" max="13067" width="12" style="71" customWidth="1"/>
    <col min="13068" max="13068" width="11.85546875" style="71" customWidth="1"/>
    <col min="13069" max="13312" width="9.140625" style="71"/>
    <col min="13313" max="13313" width="8.28515625" style="71" customWidth="1"/>
    <col min="13314" max="13314" width="15.5703125" style="71" customWidth="1"/>
    <col min="13315" max="13315" width="15.28515625" style="71" customWidth="1"/>
    <col min="13316" max="13316" width="17.42578125" style="71" customWidth="1"/>
    <col min="13317" max="13317" width="16.140625" style="71" customWidth="1"/>
    <col min="13318" max="13318" width="16" style="71" customWidth="1"/>
    <col min="13319" max="13319" width="14.85546875" style="71" customWidth="1"/>
    <col min="13320" max="13320" width="17.140625" style="71" customWidth="1"/>
    <col min="13321" max="13321" width="15" style="71" customWidth="1"/>
    <col min="13322" max="13322" width="12.42578125" style="71" customWidth="1"/>
    <col min="13323" max="13323" width="12" style="71" customWidth="1"/>
    <col min="13324" max="13324" width="11.85546875" style="71" customWidth="1"/>
    <col min="13325" max="13568" width="9.140625" style="71"/>
    <col min="13569" max="13569" width="8.28515625" style="71" customWidth="1"/>
    <col min="13570" max="13570" width="15.5703125" style="71" customWidth="1"/>
    <col min="13571" max="13571" width="15.28515625" style="71" customWidth="1"/>
    <col min="13572" max="13572" width="17.42578125" style="71" customWidth="1"/>
    <col min="13573" max="13573" width="16.140625" style="71" customWidth="1"/>
    <col min="13574" max="13574" width="16" style="71" customWidth="1"/>
    <col min="13575" max="13575" width="14.85546875" style="71" customWidth="1"/>
    <col min="13576" max="13576" width="17.140625" style="71" customWidth="1"/>
    <col min="13577" max="13577" width="15" style="71" customWidth="1"/>
    <col min="13578" max="13578" width="12.42578125" style="71" customWidth="1"/>
    <col min="13579" max="13579" width="12" style="71" customWidth="1"/>
    <col min="13580" max="13580" width="11.85546875" style="71" customWidth="1"/>
    <col min="13581" max="13824" width="9.140625" style="71"/>
    <col min="13825" max="13825" width="8.28515625" style="71" customWidth="1"/>
    <col min="13826" max="13826" width="15.5703125" style="71" customWidth="1"/>
    <col min="13827" max="13827" width="15.28515625" style="71" customWidth="1"/>
    <col min="13828" max="13828" width="17.42578125" style="71" customWidth="1"/>
    <col min="13829" max="13829" width="16.140625" style="71" customWidth="1"/>
    <col min="13830" max="13830" width="16" style="71" customWidth="1"/>
    <col min="13831" max="13831" width="14.85546875" style="71" customWidth="1"/>
    <col min="13832" max="13832" width="17.140625" style="71" customWidth="1"/>
    <col min="13833" max="13833" width="15" style="71" customWidth="1"/>
    <col min="13834" max="13834" width="12.42578125" style="71" customWidth="1"/>
    <col min="13835" max="13835" width="12" style="71" customWidth="1"/>
    <col min="13836" max="13836" width="11.85546875" style="71" customWidth="1"/>
    <col min="13837" max="14080" width="9.140625" style="71"/>
    <col min="14081" max="14081" width="8.28515625" style="71" customWidth="1"/>
    <col min="14082" max="14082" width="15.5703125" style="71" customWidth="1"/>
    <col min="14083" max="14083" width="15.28515625" style="71" customWidth="1"/>
    <col min="14084" max="14084" width="17.42578125" style="71" customWidth="1"/>
    <col min="14085" max="14085" width="16.140625" style="71" customWidth="1"/>
    <col min="14086" max="14086" width="16" style="71" customWidth="1"/>
    <col min="14087" max="14087" width="14.85546875" style="71" customWidth="1"/>
    <col min="14088" max="14088" width="17.140625" style="71" customWidth="1"/>
    <col min="14089" max="14089" width="15" style="71" customWidth="1"/>
    <col min="14090" max="14090" width="12.42578125" style="71" customWidth="1"/>
    <col min="14091" max="14091" width="12" style="71" customWidth="1"/>
    <col min="14092" max="14092" width="11.85546875" style="71" customWidth="1"/>
    <col min="14093" max="14336" width="9.140625" style="71"/>
    <col min="14337" max="14337" width="8.28515625" style="71" customWidth="1"/>
    <col min="14338" max="14338" width="15.5703125" style="71" customWidth="1"/>
    <col min="14339" max="14339" width="15.28515625" style="71" customWidth="1"/>
    <col min="14340" max="14340" width="17.42578125" style="71" customWidth="1"/>
    <col min="14341" max="14341" width="16.140625" style="71" customWidth="1"/>
    <col min="14342" max="14342" width="16" style="71" customWidth="1"/>
    <col min="14343" max="14343" width="14.85546875" style="71" customWidth="1"/>
    <col min="14344" max="14344" width="17.140625" style="71" customWidth="1"/>
    <col min="14345" max="14345" width="15" style="71" customWidth="1"/>
    <col min="14346" max="14346" width="12.42578125" style="71" customWidth="1"/>
    <col min="14347" max="14347" width="12" style="71" customWidth="1"/>
    <col min="14348" max="14348" width="11.85546875" style="71" customWidth="1"/>
    <col min="14349" max="14592" width="9.140625" style="71"/>
    <col min="14593" max="14593" width="8.28515625" style="71" customWidth="1"/>
    <col min="14594" max="14594" width="15.5703125" style="71" customWidth="1"/>
    <col min="14595" max="14595" width="15.28515625" style="71" customWidth="1"/>
    <col min="14596" max="14596" width="17.42578125" style="71" customWidth="1"/>
    <col min="14597" max="14597" width="16.140625" style="71" customWidth="1"/>
    <col min="14598" max="14598" width="16" style="71" customWidth="1"/>
    <col min="14599" max="14599" width="14.85546875" style="71" customWidth="1"/>
    <col min="14600" max="14600" width="17.140625" style="71" customWidth="1"/>
    <col min="14601" max="14601" width="15" style="71" customWidth="1"/>
    <col min="14602" max="14602" width="12.42578125" style="71" customWidth="1"/>
    <col min="14603" max="14603" width="12" style="71" customWidth="1"/>
    <col min="14604" max="14604" width="11.85546875" style="71" customWidth="1"/>
    <col min="14605" max="14848" width="9.140625" style="71"/>
    <col min="14849" max="14849" width="8.28515625" style="71" customWidth="1"/>
    <col min="14850" max="14850" width="15.5703125" style="71" customWidth="1"/>
    <col min="14851" max="14851" width="15.28515625" style="71" customWidth="1"/>
    <col min="14852" max="14852" width="17.42578125" style="71" customWidth="1"/>
    <col min="14853" max="14853" width="16.140625" style="71" customWidth="1"/>
    <col min="14854" max="14854" width="16" style="71" customWidth="1"/>
    <col min="14855" max="14855" width="14.85546875" style="71" customWidth="1"/>
    <col min="14856" max="14856" width="17.140625" style="71" customWidth="1"/>
    <col min="14857" max="14857" width="15" style="71" customWidth="1"/>
    <col min="14858" max="14858" width="12.42578125" style="71" customWidth="1"/>
    <col min="14859" max="14859" width="12" style="71" customWidth="1"/>
    <col min="14860" max="14860" width="11.85546875" style="71" customWidth="1"/>
    <col min="14861" max="15104" width="9.140625" style="71"/>
    <col min="15105" max="15105" width="8.28515625" style="71" customWidth="1"/>
    <col min="15106" max="15106" width="15.5703125" style="71" customWidth="1"/>
    <col min="15107" max="15107" width="15.28515625" style="71" customWidth="1"/>
    <col min="15108" max="15108" width="17.42578125" style="71" customWidth="1"/>
    <col min="15109" max="15109" width="16.140625" style="71" customWidth="1"/>
    <col min="15110" max="15110" width="16" style="71" customWidth="1"/>
    <col min="15111" max="15111" width="14.85546875" style="71" customWidth="1"/>
    <col min="15112" max="15112" width="17.140625" style="71" customWidth="1"/>
    <col min="15113" max="15113" width="15" style="71" customWidth="1"/>
    <col min="15114" max="15114" width="12.42578125" style="71" customWidth="1"/>
    <col min="15115" max="15115" width="12" style="71" customWidth="1"/>
    <col min="15116" max="15116" width="11.85546875" style="71" customWidth="1"/>
    <col min="15117" max="15360" width="9.140625" style="71"/>
    <col min="15361" max="15361" width="8.28515625" style="71" customWidth="1"/>
    <col min="15362" max="15362" width="15.5703125" style="71" customWidth="1"/>
    <col min="15363" max="15363" width="15.28515625" style="71" customWidth="1"/>
    <col min="15364" max="15364" width="17.42578125" style="71" customWidth="1"/>
    <col min="15365" max="15365" width="16.140625" style="71" customWidth="1"/>
    <col min="15366" max="15366" width="16" style="71" customWidth="1"/>
    <col min="15367" max="15367" width="14.85546875" style="71" customWidth="1"/>
    <col min="15368" max="15368" width="17.140625" style="71" customWidth="1"/>
    <col min="15369" max="15369" width="15" style="71" customWidth="1"/>
    <col min="15370" max="15370" width="12.42578125" style="71" customWidth="1"/>
    <col min="15371" max="15371" width="12" style="71" customWidth="1"/>
    <col min="15372" max="15372" width="11.85546875" style="71" customWidth="1"/>
    <col min="15373" max="15616" width="9.140625" style="71"/>
    <col min="15617" max="15617" width="8.28515625" style="71" customWidth="1"/>
    <col min="15618" max="15618" width="15.5703125" style="71" customWidth="1"/>
    <col min="15619" max="15619" width="15.28515625" style="71" customWidth="1"/>
    <col min="15620" max="15620" width="17.42578125" style="71" customWidth="1"/>
    <col min="15621" max="15621" width="16.140625" style="71" customWidth="1"/>
    <col min="15622" max="15622" width="16" style="71" customWidth="1"/>
    <col min="15623" max="15623" width="14.85546875" style="71" customWidth="1"/>
    <col min="15624" max="15624" width="17.140625" style="71" customWidth="1"/>
    <col min="15625" max="15625" width="15" style="71" customWidth="1"/>
    <col min="15626" max="15626" width="12.42578125" style="71" customWidth="1"/>
    <col min="15627" max="15627" width="12" style="71" customWidth="1"/>
    <col min="15628" max="15628" width="11.85546875" style="71" customWidth="1"/>
    <col min="15629" max="15872" width="9.140625" style="71"/>
    <col min="15873" max="15873" width="8.28515625" style="71" customWidth="1"/>
    <col min="15874" max="15874" width="15.5703125" style="71" customWidth="1"/>
    <col min="15875" max="15875" width="15.28515625" style="71" customWidth="1"/>
    <col min="15876" max="15876" width="17.42578125" style="71" customWidth="1"/>
    <col min="15877" max="15877" width="16.140625" style="71" customWidth="1"/>
    <col min="15878" max="15878" width="16" style="71" customWidth="1"/>
    <col min="15879" max="15879" width="14.85546875" style="71" customWidth="1"/>
    <col min="15880" max="15880" width="17.140625" style="71" customWidth="1"/>
    <col min="15881" max="15881" width="15" style="71" customWidth="1"/>
    <col min="15882" max="15882" width="12.42578125" style="71" customWidth="1"/>
    <col min="15883" max="15883" width="12" style="71" customWidth="1"/>
    <col min="15884" max="15884" width="11.85546875" style="71" customWidth="1"/>
    <col min="15885" max="16128" width="9.140625" style="71"/>
    <col min="16129" max="16129" width="8.28515625" style="71" customWidth="1"/>
    <col min="16130" max="16130" width="15.5703125" style="71" customWidth="1"/>
    <col min="16131" max="16131" width="15.28515625" style="71" customWidth="1"/>
    <col min="16132" max="16132" width="17.42578125" style="71" customWidth="1"/>
    <col min="16133" max="16133" width="16.140625" style="71" customWidth="1"/>
    <col min="16134" max="16134" width="16" style="71" customWidth="1"/>
    <col min="16135" max="16135" width="14.85546875" style="71" customWidth="1"/>
    <col min="16136" max="16136" width="17.140625" style="71" customWidth="1"/>
    <col min="16137" max="16137" width="15" style="71" customWidth="1"/>
    <col min="16138" max="16138" width="12.42578125" style="71" customWidth="1"/>
    <col min="16139" max="16139" width="12" style="71" customWidth="1"/>
    <col min="16140" max="16140" width="11.85546875" style="71" customWidth="1"/>
    <col min="16141" max="16384" width="9.140625" style="71"/>
  </cols>
  <sheetData>
    <row r="1" spans="1:12" ht="18">
      <c r="A1" s="1105" t="s">
        <v>0</v>
      </c>
      <c r="B1" s="1105"/>
      <c r="C1" s="1105"/>
      <c r="D1" s="1105"/>
      <c r="E1" s="1105"/>
      <c r="F1" s="1105"/>
      <c r="G1" s="1105"/>
      <c r="H1" s="1105"/>
      <c r="I1" s="1105"/>
      <c r="J1" s="1105"/>
      <c r="K1" s="1105"/>
      <c r="L1" s="871" t="s">
        <v>991</v>
      </c>
    </row>
    <row r="2" spans="1:12" ht="20.25">
      <c r="A2" s="1086" t="s">
        <v>899</v>
      </c>
      <c r="B2" s="1086"/>
      <c r="C2" s="1086"/>
      <c r="D2" s="1086"/>
      <c r="E2" s="1086"/>
      <c r="F2" s="1086"/>
      <c r="G2" s="1086"/>
      <c r="H2" s="1086"/>
      <c r="I2" s="1086"/>
      <c r="J2" s="1086"/>
      <c r="K2" s="1086"/>
      <c r="L2" s="1086"/>
    </row>
    <row r="3" spans="1:12" ht="15">
      <c r="A3" s="872"/>
      <c r="B3" s="872"/>
    </row>
    <row r="4" spans="1:12" ht="18" customHeight="1">
      <c r="A4" s="1087" t="s">
        <v>992</v>
      </c>
      <c r="B4" s="1087"/>
      <c r="C4" s="1087"/>
      <c r="D4" s="1087"/>
      <c r="E4" s="1087"/>
      <c r="F4" s="1087"/>
      <c r="G4" s="1087"/>
      <c r="H4" s="1087"/>
      <c r="I4" s="1087"/>
      <c r="J4" s="1087"/>
      <c r="K4" s="1087"/>
      <c r="L4" s="1087"/>
    </row>
    <row r="5" spans="1:12" ht="15">
      <c r="A5" s="873" t="s">
        <v>1013</v>
      </c>
      <c r="B5" s="873"/>
    </row>
    <row r="6" spans="1:12" ht="15">
      <c r="A6" s="873"/>
      <c r="B6" s="873"/>
    </row>
    <row r="7" spans="1:12" ht="15">
      <c r="A7" s="1104" t="s">
        <v>993</v>
      </c>
      <c r="B7" s="1104"/>
      <c r="C7" s="1104"/>
      <c r="D7" s="874"/>
      <c r="K7" s="1106" t="s">
        <v>994</v>
      </c>
      <c r="L7" s="1106"/>
    </row>
    <row r="8" spans="1:12" ht="15">
      <c r="A8" s="1104" t="s">
        <v>995</v>
      </c>
      <c r="B8" s="1104"/>
      <c r="C8" s="1104"/>
      <c r="D8" s="874"/>
      <c r="K8" s="875"/>
      <c r="L8" s="875"/>
    </row>
    <row r="9" spans="1:12" ht="15">
      <c r="A9" s="873"/>
      <c r="B9" s="873"/>
      <c r="J9" s="1107" t="s">
        <v>996</v>
      </c>
      <c r="K9" s="1107"/>
      <c r="L9" s="1107"/>
    </row>
    <row r="10" spans="1:12" ht="49.5" customHeight="1">
      <c r="A10" s="1108" t="s">
        <v>2</v>
      </c>
      <c r="B10" s="1108" t="s">
        <v>73</v>
      </c>
      <c r="C10" s="1109" t="s">
        <v>997</v>
      </c>
      <c r="D10" s="1109"/>
      <c r="E10" s="1109"/>
      <c r="F10" s="1109"/>
      <c r="G10" s="1109" t="s">
        <v>998</v>
      </c>
      <c r="H10" s="1109"/>
      <c r="I10" s="1109"/>
      <c r="J10" s="1109"/>
      <c r="K10" s="1109" t="s">
        <v>1019</v>
      </c>
      <c r="L10" s="1109" t="s">
        <v>999</v>
      </c>
    </row>
    <row r="11" spans="1:12" s="871" customFormat="1" ht="76.5" customHeight="1">
      <c r="A11" s="1108"/>
      <c r="B11" s="1108"/>
      <c r="C11" s="884" t="s">
        <v>1014</v>
      </c>
      <c r="D11" s="885" t="s">
        <v>1015</v>
      </c>
      <c r="E11" s="885" t="s">
        <v>1016</v>
      </c>
      <c r="F11" s="884" t="s">
        <v>1017</v>
      </c>
      <c r="G11" s="884" t="s">
        <v>1014</v>
      </c>
      <c r="H11" s="885" t="s">
        <v>1018</v>
      </c>
      <c r="I11" s="885" t="s">
        <v>1016</v>
      </c>
      <c r="J11" s="884" t="s">
        <v>1017</v>
      </c>
      <c r="K11" s="1109"/>
      <c r="L11" s="1109"/>
    </row>
    <row r="12" spans="1:12" s="871" customFormat="1" ht="15">
      <c r="A12" s="885">
        <v>1</v>
      </c>
      <c r="B12" s="885">
        <v>2</v>
      </c>
      <c r="C12" s="888">
        <v>3</v>
      </c>
      <c r="D12" s="885">
        <v>4</v>
      </c>
      <c r="E12" s="885">
        <v>5</v>
      </c>
      <c r="F12" s="888">
        <v>6</v>
      </c>
      <c r="G12" s="885">
        <v>7</v>
      </c>
      <c r="H12" s="885">
        <v>8</v>
      </c>
      <c r="I12" s="888">
        <v>9</v>
      </c>
      <c r="J12" s="885">
        <v>10</v>
      </c>
      <c r="K12" s="885">
        <v>11</v>
      </c>
      <c r="L12" s="888">
        <v>12</v>
      </c>
    </row>
    <row r="13" spans="1:12">
      <c r="A13" s="876">
        <v>1</v>
      </c>
      <c r="B13" s="877" t="s">
        <v>1000</v>
      </c>
      <c r="C13" s="877">
        <v>161671000</v>
      </c>
      <c r="D13" s="877">
        <f>C13</f>
        <v>161671000</v>
      </c>
      <c r="E13" s="877">
        <v>0</v>
      </c>
      <c r="F13" s="877">
        <f>D13</f>
        <v>161671000</v>
      </c>
      <c r="G13" s="877">
        <v>398000</v>
      </c>
      <c r="H13" s="877">
        <f>G13</f>
        <v>398000</v>
      </c>
      <c r="I13" s="877">
        <v>0</v>
      </c>
      <c r="J13" s="877">
        <v>398000</v>
      </c>
      <c r="K13" s="877"/>
      <c r="L13" s="877"/>
    </row>
    <row r="14" spans="1:12">
      <c r="A14" s="876">
        <v>2</v>
      </c>
      <c r="B14" s="874" t="s">
        <v>1001</v>
      </c>
      <c r="C14" s="877">
        <v>0</v>
      </c>
      <c r="D14" s="877">
        <f t="shared" ref="D14:D21" si="0">C14</f>
        <v>0</v>
      </c>
      <c r="E14" s="877">
        <v>0</v>
      </c>
      <c r="F14" s="877">
        <f t="shared" ref="F14:F21" si="1">D14</f>
        <v>0</v>
      </c>
      <c r="G14" s="877">
        <v>0</v>
      </c>
      <c r="H14" s="877">
        <f t="shared" ref="H14:H21" si="2">G14</f>
        <v>0</v>
      </c>
      <c r="I14" s="877">
        <v>0</v>
      </c>
      <c r="J14" s="874">
        <v>398000</v>
      </c>
      <c r="K14" s="874"/>
      <c r="L14" s="874"/>
    </row>
    <row r="15" spans="1:12">
      <c r="A15" s="876">
        <v>3</v>
      </c>
      <c r="B15" s="874" t="s">
        <v>1002</v>
      </c>
      <c r="C15" s="877">
        <v>0</v>
      </c>
      <c r="D15" s="877">
        <f t="shared" si="0"/>
        <v>0</v>
      </c>
      <c r="E15" s="877">
        <v>0</v>
      </c>
      <c r="F15" s="877">
        <f t="shared" si="1"/>
        <v>0</v>
      </c>
      <c r="G15" s="877">
        <v>739946645</v>
      </c>
      <c r="H15" s="877">
        <f t="shared" si="2"/>
        <v>739946645</v>
      </c>
      <c r="I15" s="877">
        <v>0</v>
      </c>
      <c r="J15" s="874">
        <v>340941815</v>
      </c>
      <c r="K15" s="874"/>
      <c r="L15" s="874"/>
    </row>
    <row r="16" spans="1:12">
      <c r="A16" s="876">
        <v>4</v>
      </c>
      <c r="B16" s="874" t="s">
        <v>1003</v>
      </c>
      <c r="C16" s="877">
        <v>160375600</v>
      </c>
      <c r="D16" s="877">
        <f t="shared" si="0"/>
        <v>160375600</v>
      </c>
      <c r="E16" s="877">
        <v>0</v>
      </c>
      <c r="F16" s="877">
        <f t="shared" si="1"/>
        <v>160375600</v>
      </c>
      <c r="G16" s="877">
        <v>2137019</v>
      </c>
      <c r="H16" s="877">
        <f t="shared" si="2"/>
        <v>2137019</v>
      </c>
      <c r="I16" s="877">
        <v>0</v>
      </c>
      <c r="J16" s="874">
        <v>374587396</v>
      </c>
      <c r="K16" s="874"/>
      <c r="L16" s="874"/>
    </row>
    <row r="17" spans="1:12">
      <c r="A17" s="876">
        <v>5</v>
      </c>
      <c r="B17" s="874" t="s">
        <v>1004</v>
      </c>
      <c r="C17" s="877">
        <v>160167000</v>
      </c>
      <c r="D17" s="877">
        <f t="shared" si="0"/>
        <v>160167000</v>
      </c>
      <c r="E17" s="877">
        <v>0</v>
      </c>
      <c r="F17" s="877">
        <f t="shared" si="1"/>
        <v>160167000</v>
      </c>
      <c r="G17" s="877">
        <v>2137019</v>
      </c>
      <c r="H17" s="877">
        <f t="shared" si="2"/>
        <v>2137019</v>
      </c>
      <c r="I17" s="877">
        <v>0</v>
      </c>
      <c r="J17" s="874">
        <v>374587396</v>
      </c>
      <c r="K17" s="874"/>
      <c r="L17" s="874"/>
    </row>
    <row r="18" spans="1:12">
      <c r="A18" s="876">
        <v>6</v>
      </c>
      <c r="B18" s="874" t="s">
        <v>1005</v>
      </c>
      <c r="C18" s="877">
        <v>160042400</v>
      </c>
      <c r="D18" s="877">
        <f t="shared" si="0"/>
        <v>160042400</v>
      </c>
      <c r="E18" s="877">
        <v>0</v>
      </c>
      <c r="F18" s="877">
        <f t="shared" si="1"/>
        <v>160042400</v>
      </c>
      <c r="G18" s="877">
        <v>1914585000</v>
      </c>
      <c r="H18" s="877">
        <f t="shared" si="2"/>
        <v>1914585000</v>
      </c>
      <c r="I18" s="877">
        <v>0</v>
      </c>
      <c r="J18" s="874">
        <v>324508666</v>
      </c>
      <c r="K18" s="874"/>
      <c r="L18" s="874"/>
    </row>
    <row r="19" spans="1:12">
      <c r="A19" s="876">
        <v>7</v>
      </c>
      <c r="B19" s="874" t="s">
        <v>1006</v>
      </c>
      <c r="C19" s="877">
        <v>160000400</v>
      </c>
      <c r="D19" s="877">
        <f t="shared" si="0"/>
        <v>160000400</v>
      </c>
      <c r="E19" s="877">
        <v>0</v>
      </c>
      <c r="F19" s="877">
        <f t="shared" si="1"/>
        <v>160000400</v>
      </c>
      <c r="G19" s="877">
        <v>0</v>
      </c>
      <c r="H19" s="877">
        <f t="shared" si="2"/>
        <v>0</v>
      </c>
      <c r="I19" s="877">
        <v>0</v>
      </c>
      <c r="J19" s="874">
        <v>260649169</v>
      </c>
      <c r="K19" s="874"/>
      <c r="L19" s="874"/>
    </row>
    <row r="20" spans="1:12">
      <c r="A20" s="876">
        <v>8</v>
      </c>
      <c r="B20" s="874" t="s">
        <v>1007</v>
      </c>
      <c r="C20" s="877">
        <v>159682600</v>
      </c>
      <c r="D20" s="877">
        <f t="shared" si="0"/>
        <v>159682600</v>
      </c>
      <c r="E20" s="877">
        <v>0</v>
      </c>
      <c r="F20" s="877">
        <f t="shared" si="1"/>
        <v>159682600</v>
      </c>
      <c r="G20" s="877">
        <v>0</v>
      </c>
      <c r="H20" s="877">
        <f t="shared" si="2"/>
        <v>0</v>
      </c>
      <c r="I20" s="877">
        <v>0</v>
      </c>
      <c r="J20" s="874">
        <v>323747736</v>
      </c>
      <c r="K20" s="874"/>
      <c r="L20" s="874"/>
    </row>
    <row r="21" spans="1:12">
      <c r="A21" s="876">
        <v>9</v>
      </c>
      <c r="B21" s="874" t="s">
        <v>1008</v>
      </c>
      <c r="C21" s="877">
        <v>159468400</v>
      </c>
      <c r="D21" s="877">
        <f t="shared" si="0"/>
        <v>159468400</v>
      </c>
      <c r="E21" s="877">
        <v>0</v>
      </c>
      <c r="F21" s="877">
        <f t="shared" si="1"/>
        <v>159468400</v>
      </c>
      <c r="G21" s="877">
        <v>1935672000</v>
      </c>
      <c r="H21" s="877">
        <f t="shared" si="2"/>
        <v>1935672000</v>
      </c>
      <c r="I21" s="877">
        <v>0</v>
      </c>
      <c r="J21" s="874">
        <v>248029457</v>
      </c>
      <c r="K21" s="874"/>
      <c r="L21" s="874"/>
    </row>
    <row r="22" spans="1:12" s="887" customFormat="1">
      <c r="A22" s="425" t="s">
        <v>18</v>
      </c>
      <c r="B22" s="886"/>
      <c r="C22" s="426">
        <f t="shared" ref="C22:J22" si="3">SUM(C13:C21)</f>
        <v>1121407400</v>
      </c>
      <c r="D22" s="426">
        <f t="shared" si="3"/>
        <v>1121407400</v>
      </c>
      <c r="E22" s="426">
        <f t="shared" si="3"/>
        <v>0</v>
      </c>
      <c r="F22" s="426">
        <f t="shared" si="3"/>
        <v>1121407400</v>
      </c>
      <c r="G22" s="426">
        <f t="shared" si="3"/>
        <v>4594875683</v>
      </c>
      <c r="H22" s="426">
        <f t="shared" si="3"/>
        <v>4594875683</v>
      </c>
      <c r="I22" s="426">
        <f t="shared" si="3"/>
        <v>0</v>
      </c>
      <c r="J22" s="426">
        <f t="shared" si="3"/>
        <v>2247847635</v>
      </c>
      <c r="K22" s="426"/>
      <c r="L22" s="426"/>
    </row>
    <row r="24" spans="1:12" ht="15" customHeight="1">
      <c r="A24" s="878" t="s">
        <v>1009</v>
      </c>
      <c r="B24" s="869"/>
      <c r="C24" s="869"/>
      <c r="D24" s="869"/>
      <c r="E24" s="869"/>
      <c r="F24" s="869"/>
      <c r="G24" s="869"/>
      <c r="H24" s="869"/>
      <c r="I24" s="869"/>
      <c r="J24" s="869"/>
    </row>
    <row r="25" spans="1:12" ht="15" customHeight="1">
      <c r="A25" s="1113" t="s">
        <v>1010</v>
      </c>
      <c r="B25" s="1113"/>
      <c r="C25" s="1113"/>
      <c r="D25" s="1113"/>
      <c r="E25" s="1113"/>
      <c r="F25" s="1113"/>
      <c r="G25" s="1113"/>
      <c r="H25" s="1113"/>
      <c r="I25" s="1113"/>
      <c r="J25" s="1113"/>
    </row>
    <row r="26" spans="1:12" ht="15" customHeight="1">
      <c r="A26" s="1113" t="s">
        <v>1011</v>
      </c>
      <c r="B26" s="1113"/>
      <c r="C26" s="1113"/>
      <c r="D26" s="1113"/>
      <c r="E26" s="879"/>
      <c r="F26" s="879"/>
      <c r="G26" s="879"/>
      <c r="H26" s="879"/>
      <c r="I26" s="879"/>
      <c r="J26" s="879"/>
    </row>
    <row r="27" spans="1:12" ht="15" customHeight="1">
      <c r="A27" s="1113" t="s">
        <v>1012</v>
      </c>
      <c r="B27" s="1113"/>
      <c r="C27" s="1113"/>
      <c r="D27" s="1113"/>
      <c r="E27" s="1113"/>
      <c r="F27" s="1113"/>
      <c r="G27" s="1113"/>
      <c r="H27" s="1113"/>
      <c r="I27" s="1113"/>
      <c r="J27" s="1113"/>
    </row>
    <row r="28" spans="1:12" ht="13.5" customHeight="1">
      <c r="A28" s="1114"/>
      <c r="B28" s="1115"/>
      <c r="C28" s="1115"/>
      <c r="D28" s="1115"/>
      <c r="E28" s="1115"/>
      <c r="F28" s="1115"/>
      <c r="G28" s="1115"/>
      <c r="H28" s="1115"/>
      <c r="I28" s="1113"/>
      <c r="J28" s="1113"/>
    </row>
    <row r="29" spans="1:12" ht="15" customHeight="1">
      <c r="A29" s="880"/>
      <c r="B29" s="881"/>
      <c r="C29" s="881"/>
      <c r="D29" s="881"/>
      <c r="E29" s="881"/>
      <c r="F29" s="881"/>
      <c r="G29" s="881"/>
      <c r="H29" s="881"/>
      <c r="I29" s="880"/>
      <c r="J29" s="880"/>
    </row>
    <row r="30" spans="1:12" ht="15" customHeight="1">
      <c r="A30" s="880"/>
      <c r="B30" s="881"/>
      <c r="C30" s="881"/>
      <c r="D30" s="881"/>
      <c r="E30" s="881"/>
      <c r="F30" s="881"/>
      <c r="G30" s="881"/>
      <c r="H30" s="881"/>
      <c r="I30" s="880"/>
      <c r="J30" s="880"/>
    </row>
    <row r="31" spans="1:12" ht="15" customHeight="1">
      <c r="A31" s="880"/>
      <c r="B31" s="881"/>
      <c r="C31" s="881"/>
      <c r="D31" s="881"/>
      <c r="E31" s="881"/>
      <c r="F31" s="881"/>
      <c r="G31" s="881"/>
      <c r="H31" s="881"/>
      <c r="I31" s="880"/>
      <c r="J31" s="880"/>
    </row>
    <row r="32" spans="1:12" ht="15" customHeight="1">
      <c r="A32" s="882"/>
      <c r="B32" s="882"/>
      <c r="C32" s="882"/>
      <c r="D32" s="882"/>
      <c r="E32" s="882"/>
      <c r="I32" s="1110" t="s">
        <v>13</v>
      </c>
      <c r="J32" s="1110"/>
      <c r="K32" s="1110"/>
    </row>
    <row r="33" spans="1:11" ht="15" customHeight="1">
      <c r="A33" s="882"/>
      <c r="B33" s="882"/>
      <c r="C33" s="882"/>
      <c r="D33" s="882"/>
      <c r="E33" s="882"/>
      <c r="I33" s="1111" t="s">
        <v>85</v>
      </c>
      <c r="J33" s="1111"/>
      <c r="K33" s="1111"/>
    </row>
    <row r="34" spans="1:11">
      <c r="A34" s="882" t="s">
        <v>11</v>
      </c>
      <c r="C34" s="882"/>
      <c r="D34" s="882"/>
      <c r="E34" s="882"/>
      <c r="I34" s="1112" t="s">
        <v>82</v>
      </c>
      <c r="J34" s="1112"/>
      <c r="K34" s="883"/>
    </row>
    <row r="35" spans="1:11">
      <c r="A35" s="882"/>
      <c r="B35" s="882"/>
      <c r="C35" s="882"/>
      <c r="D35" s="882"/>
      <c r="E35" s="882"/>
      <c r="F35" s="882"/>
      <c r="G35" s="882"/>
      <c r="H35" s="882"/>
      <c r="I35" s="882"/>
      <c r="J35" s="882"/>
      <c r="K35" s="882"/>
    </row>
  </sheetData>
  <mergeCells count="23">
    <mergeCell ref="I32:K32"/>
    <mergeCell ref="I33:K33"/>
    <mergeCell ref="I34:J34"/>
    <mergeCell ref="A25:J25"/>
    <mergeCell ref="A26:D26"/>
    <mergeCell ref="A27:D27"/>
    <mergeCell ref="E27:H27"/>
    <mergeCell ref="I27:J27"/>
    <mergeCell ref="A28:H28"/>
    <mergeCell ref="I28:J28"/>
    <mergeCell ref="J9:L9"/>
    <mergeCell ref="A10:A11"/>
    <mergeCell ref="B10:B11"/>
    <mergeCell ref="C10:F10"/>
    <mergeCell ref="G10:J10"/>
    <mergeCell ref="K10:K11"/>
    <mergeCell ref="L10:L11"/>
    <mergeCell ref="A8:C8"/>
    <mergeCell ref="A1:K1"/>
    <mergeCell ref="A2:L2"/>
    <mergeCell ref="A4:L4"/>
    <mergeCell ref="A7:C7"/>
    <mergeCell ref="K7:L7"/>
  </mergeCells>
  <printOptions horizontalCentered="1"/>
  <pageMargins left="0.70866141732283505" right="0.70866141732283505" top="0.98622047199999996" bottom="0" header="0.31496062992126" footer="0.31496062992126"/>
  <pageSetup paperSize="9" scale="77" orientation="landscape" r:id="rId1"/>
  <drawing r:id="rId2"/>
</worksheet>
</file>

<file path=xl/worksheets/sheet60.xml><?xml version="1.0" encoding="utf-8"?>
<worksheet xmlns="http://schemas.openxmlformats.org/spreadsheetml/2006/main" xmlns:r="http://schemas.openxmlformats.org/officeDocument/2006/relationships">
  <sheetPr>
    <tabColor rgb="FF00B050"/>
    <pageSetUpPr fitToPage="1"/>
  </sheetPr>
  <dimension ref="A1:R58"/>
  <sheetViews>
    <sheetView topLeftCell="A4" zoomScale="90" zoomScaleNormal="90" zoomScaleSheetLayoutView="115" workbookViewId="0">
      <selection activeCell="G7" sqref="G7"/>
    </sheetView>
  </sheetViews>
  <sheetFormatPr defaultColWidth="9.140625" defaultRowHeight="12.75"/>
  <cols>
    <col min="1" max="1" width="6.5703125" style="196" customWidth="1"/>
    <col min="2" max="2" width="17" style="196" customWidth="1"/>
    <col min="3" max="3" width="17.85546875" style="196" customWidth="1"/>
    <col min="4" max="4" width="10.85546875" style="196" customWidth="1"/>
    <col min="5" max="5" width="4.5703125" style="196" customWidth="1"/>
    <col min="6" max="6" width="0.28515625" style="196" hidden="1" customWidth="1"/>
    <col min="7" max="17" width="12.28515625" style="196" customWidth="1"/>
    <col min="18" max="18" width="15" style="196" customWidth="1"/>
    <col min="19" max="16384" width="9.140625" style="196"/>
  </cols>
  <sheetData>
    <row r="1" spans="1:18" ht="15">
      <c r="D1" s="1293"/>
      <c r="E1" s="1293"/>
      <c r="F1" s="1293"/>
      <c r="G1" s="1293"/>
      <c r="N1" s="624" t="s">
        <v>564</v>
      </c>
    </row>
    <row r="2" spans="1:18" ht="15.75">
      <c r="A2" s="1301" t="s">
        <v>0</v>
      </c>
      <c r="B2" s="1301"/>
      <c r="C2" s="1301"/>
      <c r="D2" s="1301"/>
      <c r="E2" s="1301"/>
      <c r="F2" s="1301"/>
      <c r="G2" s="1301"/>
      <c r="H2" s="1301"/>
      <c r="I2" s="1301"/>
      <c r="J2" s="1301"/>
      <c r="K2" s="1301"/>
      <c r="L2" s="1301"/>
      <c r="M2" s="1301"/>
      <c r="N2" s="1301"/>
      <c r="O2" s="1301"/>
      <c r="P2" s="1301"/>
      <c r="Q2" s="1301"/>
      <c r="R2" s="1301"/>
    </row>
    <row r="3" spans="1:18" ht="20.25">
      <c r="A3" s="1308" t="s">
        <v>899</v>
      </c>
      <c r="B3" s="1308"/>
      <c r="C3" s="1308"/>
      <c r="D3" s="1308"/>
      <c r="E3" s="1308"/>
      <c r="F3" s="1308"/>
      <c r="G3" s="1308"/>
      <c r="H3" s="1308"/>
      <c r="I3" s="1308"/>
      <c r="J3" s="1308"/>
      <c r="K3" s="1308"/>
      <c r="L3" s="1308"/>
      <c r="M3" s="1308"/>
      <c r="N3" s="1308"/>
      <c r="O3" s="1308"/>
      <c r="P3" s="1308"/>
      <c r="Q3" s="1308"/>
      <c r="R3" s="1308"/>
    </row>
    <row r="5" spans="1:18" s="205" customFormat="1" ht="18">
      <c r="A5" s="1321" t="s">
        <v>976</v>
      </c>
      <c r="B5" s="1321"/>
      <c r="C5" s="1321"/>
      <c r="D5" s="1321"/>
      <c r="E5" s="1321"/>
      <c r="F5" s="1321"/>
      <c r="G5" s="1321"/>
      <c r="H5" s="1321"/>
      <c r="I5" s="1321"/>
      <c r="J5" s="1321"/>
      <c r="K5" s="1321"/>
      <c r="L5" s="1321"/>
      <c r="M5" s="1321"/>
      <c r="N5" s="1321"/>
      <c r="O5" s="1321"/>
      <c r="P5" s="1321"/>
      <c r="Q5" s="1321"/>
      <c r="R5" s="1321"/>
    </row>
    <row r="6" spans="1:18">
      <c r="A6" s="1306"/>
      <c r="B6" s="1306"/>
      <c r="C6" s="1306"/>
      <c r="D6" s="1306"/>
      <c r="E6" s="1306"/>
      <c r="F6" s="1306"/>
      <c r="G6" s="1306"/>
      <c r="H6" s="1306"/>
      <c r="I6" s="1306"/>
      <c r="J6" s="1306"/>
      <c r="K6" s="1306"/>
      <c r="L6" s="1306"/>
      <c r="M6" s="1306"/>
      <c r="N6" s="1306"/>
      <c r="O6" s="1306"/>
      <c r="P6" s="1306"/>
      <c r="Q6" s="1306"/>
      <c r="R6" s="1306"/>
    </row>
    <row r="7" spans="1:18">
      <c r="A7" s="580" t="s">
        <v>672</v>
      </c>
      <c r="B7" s="235"/>
      <c r="D7" s="203"/>
      <c r="E7" s="203"/>
      <c r="J7" s="1296"/>
      <c r="K7" s="1296"/>
      <c r="L7" s="1296"/>
      <c r="M7" s="1296"/>
      <c r="N7" s="1296"/>
      <c r="O7" s="1296"/>
      <c r="P7" s="1296"/>
      <c r="Q7" s="1296"/>
      <c r="R7" s="1296"/>
    </row>
    <row r="8" spans="1:18" ht="30.75" customHeight="1">
      <c r="A8" s="985" t="s">
        <v>2</v>
      </c>
      <c r="B8" s="985" t="s">
        <v>3</v>
      </c>
      <c r="C8" s="1133" t="s">
        <v>513</v>
      </c>
      <c r="D8" s="1036" t="s">
        <v>83</v>
      </c>
      <c r="E8" s="1322"/>
      <c r="F8" s="1323"/>
      <c r="G8" s="985" t="s">
        <v>84</v>
      </c>
      <c r="H8" s="985"/>
      <c r="I8" s="985"/>
      <c r="J8" s="985"/>
      <c r="K8" s="985" t="s">
        <v>821</v>
      </c>
      <c r="L8" s="985"/>
      <c r="M8" s="985"/>
      <c r="N8" s="985"/>
      <c r="O8" s="985"/>
      <c r="P8" s="985"/>
      <c r="Q8" s="989" t="s">
        <v>891</v>
      </c>
      <c r="R8" s="990"/>
    </row>
    <row r="9" spans="1:18" ht="33.75" customHeight="1">
      <c r="A9" s="985"/>
      <c r="B9" s="985"/>
      <c r="C9" s="1134"/>
      <c r="D9" s="1324"/>
      <c r="E9" s="1325"/>
      <c r="F9" s="1326"/>
      <c r="G9" s="595" t="s">
        <v>186</v>
      </c>
      <c r="H9" s="595" t="s">
        <v>116</v>
      </c>
      <c r="I9" s="595" t="s">
        <v>117</v>
      </c>
      <c r="J9" s="595" t="s">
        <v>460</v>
      </c>
      <c r="K9" s="595" t="s">
        <v>143</v>
      </c>
      <c r="L9" s="680" t="s">
        <v>837</v>
      </c>
      <c r="M9" s="595" t="s">
        <v>823</v>
      </c>
      <c r="N9" s="595" t="s">
        <v>824</v>
      </c>
      <c r="O9" s="595" t="s">
        <v>825</v>
      </c>
      <c r="P9" s="850" t="s">
        <v>826</v>
      </c>
      <c r="Q9" s="850" t="s">
        <v>892</v>
      </c>
      <c r="R9" s="850" t="s">
        <v>893</v>
      </c>
    </row>
    <row r="10" spans="1:18" s="201" customFormat="1">
      <c r="A10" s="532">
        <v>1</v>
      </c>
      <c r="B10" s="532">
        <v>2</v>
      </c>
      <c r="C10" s="532">
        <v>3</v>
      </c>
      <c r="D10" s="989">
        <v>4</v>
      </c>
      <c r="E10" s="1310"/>
      <c r="F10" s="1311"/>
      <c r="G10" s="595">
        <v>5</v>
      </c>
      <c r="H10" s="595">
        <v>6</v>
      </c>
      <c r="I10" s="595">
        <v>7</v>
      </c>
      <c r="J10" s="595">
        <v>8</v>
      </c>
      <c r="K10" s="595">
        <v>9</v>
      </c>
      <c r="L10" s="595">
        <v>10</v>
      </c>
      <c r="M10" s="595">
        <v>11</v>
      </c>
      <c r="N10" s="595">
        <v>12</v>
      </c>
      <c r="O10" s="595">
        <v>13</v>
      </c>
      <c r="P10" s="850">
        <v>14</v>
      </c>
      <c r="Q10" s="850">
        <v>15</v>
      </c>
      <c r="R10" s="850">
        <v>16</v>
      </c>
    </row>
    <row r="11" spans="1:18" s="201" customFormat="1">
      <c r="A11" s="84">
        <v>1</v>
      </c>
      <c r="B11" s="225" t="s">
        <v>673</v>
      </c>
      <c r="C11" s="839">
        <v>0</v>
      </c>
      <c r="D11" s="283">
        <v>0</v>
      </c>
      <c r="E11" s="289"/>
      <c r="F11" s="290"/>
      <c r="G11" s="1312"/>
      <c r="H11" s="1313"/>
      <c r="I11" s="1313"/>
      <c r="J11" s="1313"/>
      <c r="K11" s="1313"/>
      <c r="L11" s="1313"/>
      <c r="M11" s="1313"/>
      <c r="N11" s="1313"/>
      <c r="O11" s="1313"/>
      <c r="P11" s="1313"/>
      <c r="Q11" s="1313"/>
      <c r="R11" s="1314"/>
    </row>
    <row r="12" spans="1:18" s="201" customFormat="1">
      <c r="A12" s="84">
        <v>2</v>
      </c>
      <c r="B12" s="225" t="s">
        <v>674</v>
      </c>
      <c r="C12" s="839">
        <v>0</v>
      </c>
      <c r="D12" s="283">
        <v>0</v>
      </c>
      <c r="E12" s="221"/>
      <c r="F12" s="222"/>
      <c r="G12" s="1315"/>
      <c r="H12" s="1316"/>
      <c r="I12" s="1316"/>
      <c r="J12" s="1316"/>
      <c r="K12" s="1316"/>
      <c r="L12" s="1316"/>
      <c r="M12" s="1316"/>
      <c r="N12" s="1316"/>
      <c r="O12" s="1316"/>
      <c r="P12" s="1316"/>
      <c r="Q12" s="1316"/>
      <c r="R12" s="1317"/>
    </row>
    <row r="13" spans="1:18" s="201" customFormat="1">
      <c r="A13" s="84">
        <v>3</v>
      </c>
      <c r="B13" s="225" t="s">
        <v>675</v>
      </c>
      <c r="C13" s="839">
        <v>0</v>
      </c>
      <c r="D13" s="283">
        <v>0</v>
      </c>
      <c r="E13" s="221"/>
      <c r="F13" s="222"/>
      <c r="G13" s="1315"/>
      <c r="H13" s="1316"/>
      <c r="I13" s="1316"/>
      <c r="J13" s="1316"/>
      <c r="K13" s="1316"/>
      <c r="L13" s="1316"/>
      <c r="M13" s="1316"/>
      <c r="N13" s="1316"/>
      <c r="O13" s="1316"/>
      <c r="P13" s="1316"/>
      <c r="Q13" s="1316"/>
      <c r="R13" s="1317"/>
    </row>
    <row r="14" spans="1:18" s="201" customFormat="1">
      <c r="A14" s="84">
        <v>4</v>
      </c>
      <c r="B14" s="225" t="s">
        <v>676</v>
      </c>
      <c r="C14" s="839">
        <v>0</v>
      </c>
      <c r="D14" s="283">
        <v>0</v>
      </c>
      <c r="E14" s="221"/>
      <c r="F14" s="222"/>
      <c r="G14" s="1315"/>
      <c r="H14" s="1316"/>
      <c r="I14" s="1316"/>
      <c r="J14" s="1316"/>
      <c r="K14" s="1316"/>
      <c r="L14" s="1316"/>
      <c r="M14" s="1316"/>
      <c r="N14" s="1316"/>
      <c r="O14" s="1316"/>
      <c r="P14" s="1316"/>
      <c r="Q14" s="1316"/>
      <c r="R14" s="1317"/>
    </row>
    <row r="15" spans="1:18" s="201" customFormat="1">
      <c r="A15" s="84">
        <v>5</v>
      </c>
      <c r="B15" s="225" t="s">
        <v>677</v>
      </c>
      <c r="C15" s="839">
        <v>0</v>
      </c>
      <c r="D15" s="283">
        <v>0</v>
      </c>
      <c r="E15" s="221"/>
      <c r="F15" s="222"/>
      <c r="G15" s="1315"/>
      <c r="H15" s="1316"/>
      <c r="I15" s="1316"/>
      <c r="J15" s="1316"/>
      <c r="K15" s="1316"/>
      <c r="L15" s="1316"/>
      <c r="M15" s="1316"/>
      <c r="N15" s="1316"/>
      <c r="O15" s="1316"/>
      <c r="P15" s="1316"/>
      <c r="Q15" s="1316"/>
      <c r="R15" s="1317"/>
    </row>
    <row r="16" spans="1:18" s="201" customFormat="1">
      <c r="A16" s="84">
        <v>6</v>
      </c>
      <c r="B16" s="225" t="s">
        <v>678</v>
      </c>
      <c r="C16" s="839">
        <v>0</v>
      </c>
      <c r="D16" s="283">
        <v>0</v>
      </c>
      <c r="E16" s="221"/>
      <c r="F16" s="222"/>
      <c r="G16" s="1315"/>
      <c r="H16" s="1316"/>
      <c r="I16" s="1316"/>
      <c r="J16" s="1316"/>
      <c r="K16" s="1316"/>
      <c r="L16" s="1316"/>
      <c r="M16" s="1316"/>
      <c r="N16" s="1316"/>
      <c r="O16" s="1316"/>
      <c r="P16" s="1316"/>
      <c r="Q16" s="1316"/>
      <c r="R16" s="1317"/>
    </row>
    <row r="17" spans="1:18" s="201" customFormat="1">
      <c r="A17" s="84">
        <v>7</v>
      </c>
      <c r="B17" s="225" t="s">
        <v>679</v>
      </c>
      <c r="C17" s="839">
        <v>0</v>
      </c>
      <c r="D17" s="283">
        <v>0</v>
      </c>
      <c r="E17" s="221"/>
      <c r="F17" s="222"/>
      <c r="G17" s="1315"/>
      <c r="H17" s="1316"/>
      <c r="I17" s="1316"/>
      <c r="J17" s="1316"/>
      <c r="K17" s="1316"/>
      <c r="L17" s="1316"/>
      <c r="M17" s="1316"/>
      <c r="N17" s="1316"/>
      <c r="O17" s="1316"/>
      <c r="P17" s="1316"/>
      <c r="Q17" s="1316"/>
      <c r="R17" s="1317"/>
    </row>
    <row r="18" spans="1:18" s="201" customFormat="1">
      <c r="A18" s="84">
        <v>8</v>
      </c>
      <c r="B18" s="225" t="s">
        <v>680</v>
      </c>
      <c r="C18" s="839">
        <v>0</v>
      </c>
      <c r="D18" s="283">
        <v>0</v>
      </c>
      <c r="E18" s="221"/>
      <c r="F18" s="222"/>
      <c r="G18" s="1315"/>
      <c r="H18" s="1316"/>
      <c r="I18" s="1316"/>
      <c r="J18" s="1316"/>
      <c r="K18" s="1316"/>
      <c r="L18" s="1316"/>
      <c r="M18" s="1316"/>
      <c r="N18" s="1316"/>
      <c r="O18" s="1316"/>
      <c r="P18" s="1316"/>
      <c r="Q18" s="1316"/>
      <c r="R18" s="1317"/>
    </row>
    <row r="19" spans="1:18" s="201" customFormat="1">
      <c r="A19" s="84">
        <v>9</v>
      </c>
      <c r="B19" s="225" t="s">
        <v>681</v>
      </c>
      <c r="C19" s="839">
        <v>0</v>
      </c>
      <c r="D19" s="283">
        <v>0</v>
      </c>
      <c r="E19" s="221"/>
      <c r="F19" s="222"/>
      <c r="G19" s="1315"/>
      <c r="H19" s="1316"/>
      <c r="I19" s="1316"/>
      <c r="J19" s="1316"/>
      <c r="K19" s="1316"/>
      <c r="L19" s="1316"/>
      <c r="M19" s="1316"/>
      <c r="N19" s="1316"/>
      <c r="O19" s="1316"/>
      <c r="P19" s="1316"/>
      <c r="Q19" s="1316"/>
      <c r="R19" s="1317"/>
    </row>
    <row r="20" spans="1:18" s="201" customFormat="1">
      <c r="A20" s="84">
        <v>10</v>
      </c>
      <c r="B20" s="225" t="s">
        <v>682</v>
      </c>
      <c r="C20" s="839">
        <v>0</v>
      </c>
      <c r="D20" s="283">
        <v>0</v>
      </c>
      <c r="E20" s="221"/>
      <c r="F20" s="222"/>
      <c r="G20" s="1315"/>
      <c r="H20" s="1316"/>
      <c r="I20" s="1316"/>
      <c r="J20" s="1316"/>
      <c r="K20" s="1316"/>
      <c r="L20" s="1316"/>
      <c r="M20" s="1316"/>
      <c r="N20" s="1316"/>
      <c r="O20" s="1316"/>
      <c r="P20" s="1316"/>
      <c r="Q20" s="1316"/>
      <c r="R20" s="1317"/>
    </row>
    <row r="21" spans="1:18" s="201" customFormat="1">
      <c r="A21" s="84">
        <v>11</v>
      </c>
      <c r="B21" s="225" t="s">
        <v>683</v>
      </c>
      <c r="C21" s="839">
        <v>0</v>
      </c>
      <c r="D21" s="283">
        <v>0</v>
      </c>
      <c r="E21" s="221"/>
      <c r="F21" s="222"/>
      <c r="G21" s="1315"/>
      <c r="H21" s="1316"/>
      <c r="I21" s="1316"/>
      <c r="J21" s="1316"/>
      <c r="K21" s="1316"/>
      <c r="L21" s="1316"/>
      <c r="M21" s="1316"/>
      <c r="N21" s="1316"/>
      <c r="O21" s="1316"/>
      <c r="P21" s="1316"/>
      <c r="Q21" s="1316"/>
      <c r="R21" s="1317"/>
    </row>
    <row r="22" spans="1:18" s="201" customFormat="1">
      <c r="A22" s="84">
        <v>12</v>
      </c>
      <c r="B22" s="225" t="s">
        <v>684</v>
      </c>
      <c r="C22" s="839">
        <v>0</v>
      </c>
      <c r="D22" s="283">
        <v>0</v>
      </c>
      <c r="E22" s="221"/>
      <c r="F22" s="222"/>
      <c r="G22" s="1315"/>
      <c r="H22" s="1316"/>
      <c r="I22" s="1316"/>
      <c r="J22" s="1316"/>
      <c r="K22" s="1316"/>
      <c r="L22" s="1316"/>
      <c r="M22" s="1316"/>
      <c r="N22" s="1316"/>
      <c r="O22" s="1316"/>
      <c r="P22" s="1316"/>
      <c r="Q22" s="1316"/>
      <c r="R22" s="1317"/>
    </row>
    <row r="23" spans="1:18" s="201" customFormat="1">
      <c r="A23" s="84">
        <v>13</v>
      </c>
      <c r="B23" s="225" t="s">
        <v>685</v>
      </c>
      <c r="C23" s="839">
        <v>0</v>
      </c>
      <c r="D23" s="283">
        <v>0</v>
      </c>
      <c r="E23" s="221"/>
      <c r="F23" s="222"/>
      <c r="G23" s="1315"/>
      <c r="H23" s="1316"/>
      <c r="I23" s="1316"/>
      <c r="J23" s="1316"/>
      <c r="K23" s="1316"/>
      <c r="L23" s="1316"/>
      <c r="M23" s="1316"/>
      <c r="N23" s="1316"/>
      <c r="O23" s="1316"/>
      <c r="P23" s="1316"/>
      <c r="Q23" s="1316"/>
      <c r="R23" s="1317"/>
    </row>
    <row r="24" spans="1:18" s="201" customFormat="1">
      <c r="A24" s="84">
        <v>14</v>
      </c>
      <c r="B24" s="225" t="s">
        <v>686</v>
      </c>
      <c r="C24" s="839">
        <v>0</v>
      </c>
      <c r="D24" s="283">
        <v>0</v>
      </c>
      <c r="E24" s="221"/>
      <c r="F24" s="222"/>
      <c r="G24" s="1315"/>
      <c r="H24" s="1316"/>
      <c r="I24" s="1316"/>
      <c r="J24" s="1316"/>
      <c r="K24" s="1316"/>
      <c r="L24" s="1316"/>
      <c r="M24" s="1316"/>
      <c r="N24" s="1316"/>
      <c r="O24" s="1316"/>
      <c r="P24" s="1316"/>
      <c r="Q24" s="1316"/>
      <c r="R24" s="1317"/>
    </row>
    <row r="25" spans="1:18" s="201" customFormat="1">
      <c r="A25" s="84">
        <v>15</v>
      </c>
      <c r="B25" s="225" t="s">
        <v>687</v>
      </c>
      <c r="C25" s="839">
        <v>0</v>
      </c>
      <c r="D25" s="283">
        <v>0</v>
      </c>
      <c r="E25" s="221"/>
      <c r="F25" s="222"/>
      <c r="G25" s="1315"/>
      <c r="H25" s="1316"/>
      <c r="I25" s="1316"/>
      <c r="J25" s="1316"/>
      <c r="K25" s="1316"/>
      <c r="L25" s="1316"/>
      <c r="M25" s="1316"/>
      <c r="N25" s="1316"/>
      <c r="O25" s="1316"/>
      <c r="P25" s="1316"/>
      <c r="Q25" s="1316"/>
      <c r="R25" s="1317"/>
    </row>
    <row r="26" spans="1:18" s="201" customFormat="1">
      <c r="A26" s="84">
        <v>16</v>
      </c>
      <c r="B26" s="227" t="s">
        <v>688</v>
      </c>
      <c r="C26" s="839">
        <v>0</v>
      </c>
      <c r="D26" s="283">
        <v>0</v>
      </c>
      <c r="E26" s="221"/>
      <c r="F26" s="222"/>
      <c r="G26" s="1315"/>
      <c r="H26" s="1316"/>
      <c r="I26" s="1316"/>
      <c r="J26" s="1316"/>
      <c r="K26" s="1316"/>
      <c r="L26" s="1316"/>
      <c r="M26" s="1316"/>
      <c r="N26" s="1316"/>
      <c r="O26" s="1316"/>
      <c r="P26" s="1316"/>
      <c r="Q26" s="1316"/>
      <c r="R26" s="1317"/>
    </row>
    <row r="27" spans="1:18" s="201" customFormat="1">
      <c r="A27" s="84">
        <v>17</v>
      </c>
      <c r="B27" s="227" t="s">
        <v>689</v>
      </c>
      <c r="C27" s="839">
        <v>0</v>
      </c>
      <c r="D27" s="283">
        <v>0</v>
      </c>
      <c r="E27" s="221"/>
      <c r="F27" s="222"/>
      <c r="G27" s="1315"/>
      <c r="H27" s="1316"/>
      <c r="I27" s="1316"/>
      <c r="J27" s="1316"/>
      <c r="K27" s="1316"/>
      <c r="L27" s="1316"/>
      <c r="M27" s="1316"/>
      <c r="N27" s="1316"/>
      <c r="O27" s="1316"/>
      <c r="P27" s="1316"/>
      <c r="Q27" s="1316"/>
      <c r="R27" s="1317"/>
    </row>
    <row r="28" spans="1:18" s="201" customFormat="1">
      <c r="A28" s="84">
        <v>18</v>
      </c>
      <c r="B28" s="227" t="s">
        <v>690</v>
      </c>
      <c r="C28" s="839">
        <v>0</v>
      </c>
      <c r="D28" s="283">
        <v>0</v>
      </c>
      <c r="E28" s="221"/>
      <c r="F28" s="222"/>
      <c r="G28" s="1315"/>
      <c r="H28" s="1316"/>
      <c r="I28" s="1316"/>
      <c r="J28" s="1316"/>
      <c r="K28" s="1316"/>
      <c r="L28" s="1316"/>
      <c r="M28" s="1316"/>
      <c r="N28" s="1316"/>
      <c r="O28" s="1316"/>
      <c r="P28" s="1316"/>
      <c r="Q28" s="1316"/>
      <c r="R28" s="1317"/>
    </row>
    <row r="29" spans="1:18" s="201" customFormat="1">
      <c r="A29" s="84">
        <v>19</v>
      </c>
      <c r="B29" s="227" t="s">
        <v>691</v>
      </c>
      <c r="C29" s="839">
        <v>0</v>
      </c>
      <c r="D29" s="283">
        <v>0</v>
      </c>
      <c r="E29" s="221"/>
      <c r="F29" s="222"/>
      <c r="G29" s="1315"/>
      <c r="H29" s="1316"/>
      <c r="I29" s="1316"/>
      <c r="J29" s="1316"/>
      <c r="K29" s="1316"/>
      <c r="L29" s="1316"/>
      <c r="M29" s="1316"/>
      <c r="N29" s="1316"/>
      <c r="O29" s="1316"/>
      <c r="P29" s="1316"/>
      <c r="Q29" s="1316"/>
      <c r="R29" s="1317"/>
    </row>
    <row r="30" spans="1:18" s="201" customFormat="1">
      <c r="A30" s="84">
        <v>20</v>
      </c>
      <c r="B30" s="227" t="s">
        <v>692</v>
      </c>
      <c r="C30" s="839">
        <v>0</v>
      </c>
      <c r="D30" s="283">
        <v>0</v>
      </c>
      <c r="E30" s="221"/>
      <c r="F30" s="222"/>
      <c r="G30" s="1315"/>
      <c r="H30" s="1316"/>
      <c r="I30" s="1316"/>
      <c r="J30" s="1316"/>
      <c r="K30" s="1316"/>
      <c r="L30" s="1316"/>
      <c r="M30" s="1316"/>
      <c r="N30" s="1316"/>
      <c r="O30" s="1316"/>
      <c r="P30" s="1316"/>
      <c r="Q30" s="1316"/>
      <c r="R30" s="1317"/>
    </row>
    <row r="31" spans="1:18">
      <c r="A31" s="84">
        <v>21</v>
      </c>
      <c r="B31" s="227" t="s">
        <v>693</v>
      </c>
      <c r="C31" s="839">
        <v>0</v>
      </c>
      <c r="D31" s="283">
        <v>0</v>
      </c>
      <c r="E31" s="291"/>
      <c r="F31" s="292"/>
      <c r="G31" s="1315"/>
      <c r="H31" s="1316"/>
      <c r="I31" s="1316"/>
      <c r="J31" s="1316"/>
      <c r="K31" s="1316"/>
      <c r="L31" s="1316"/>
      <c r="M31" s="1316"/>
      <c r="N31" s="1316"/>
      <c r="O31" s="1316"/>
      <c r="P31" s="1316"/>
      <c r="Q31" s="1316"/>
      <c r="R31" s="1317"/>
    </row>
    <row r="32" spans="1:18">
      <c r="A32" s="84">
        <v>22</v>
      </c>
      <c r="B32" s="227" t="s">
        <v>694</v>
      </c>
      <c r="C32" s="839">
        <v>0</v>
      </c>
      <c r="D32" s="283">
        <v>0</v>
      </c>
      <c r="E32" s="291"/>
      <c r="F32" s="292"/>
      <c r="G32" s="1315"/>
      <c r="H32" s="1316"/>
      <c r="I32" s="1316"/>
      <c r="J32" s="1316"/>
      <c r="K32" s="1316"/>
      <c r="L32" s="1316"/>
      <c r="M32" s="1316"/>
      <c r="N32" s="1316"/>
      <c r="O32" s="1316"/>
      <c r="P32" s="1316"/>
      <c r="Q32" s="1316"/>
      <c r="R32" s="1317"/>
    </row>
    <row r="33" spans="1:18">
      <c r="A33" s="84">
        <v>23</v>
      </c>
      <c r="B33" s="227" t="s">
        <v>695</v>
      </c>
      <c r="C33" s="839">
        <v>0</v>
      </c>
      <c r="D33" s="283">
        <v>0</v>
      </c>
      <c r="E33" s="291"/>
      <c r="F33" s="292"/>
      <c r="G33" s="1315"/>
      <c r="H33" s="1316"/>
      <c r="I33" s="1316"/>
      <c r="J33" s="1316"/>
      <c r="K33" s="1316"/>
      <c r="L33" s="1316"/>
      <c r="M33" s="1316"/>
      <c r="N33" s="1316"/>
      <c r="O33" s="1316"/>
      <c r="P33" s="1316"/>
      <c r="Q33" s="1316"/>
      <c r="R33" s="1317"/>
    </row>
    <row r="34" spans="1:18">
      <c r="A34" s="84">
        <v>24</v>
      </c>
      <c r="B34" s="227" t="s">
        <v>696</v>
      </c>
      <c r="C34" s="839">
        <v>0</v>
      </c>
      <c r="D34" s="283">
        <v>0</v>
      </c>
      <c r="E34" s="291"/>
      <c r="F34" s="292"/>
      <c r="G34" s="1315"/>
      <c r="H34" s="1316"/>
      <c r="I34" s="1316"/>
      <c r="J34" s="1316"/>
      <c r="K34" s="1316"/>
      <c r="L34" s="1316"/>
      <c r="M34" s="1316"/>
      <c r="N34" s="1316"/>
      <c r="O34" s="1316"/>
      <c r="P34" s="1316"/>
      <c r="Q34" s="1316"/>
      <c r="R34" s="1317"/>
    </row>
    <row r="35" spans="1:18">
      <c r="A35" s="84">
        <v>25</v>
      </c>
      <c r="B35" s="227" t="s">
        <v>697</v>
      </c>
      <c r="C35" s="839">
        <v>0</v>
      </c>
      <c r="D35" s="283">
        <v>0</v>
      </c>
      <c r="E35" s="291"/>
      <c r="F35" s="292"/>
      <c r="G35" s="1315"/>
      <c r="H35" s="1316"/>
      <c r="I35" s="1316"/>
      <c r="J35" s="1316"/>
      <c r="K35" s="1316"/>
      <c r="L35" s="1316"/>
      <c r="M35" s="1316"/>
      <c r="N35" s="1316"/>
      <c r="O35" s="1316"/>
      <c r="P35" s="1316"/>
      <c r="Q35" s="1316"/>
      <c r="R35" s="1317"/>
    </row>
    <row r="36" spans="1:18">
      <c r="A36" s="84">
        <v>26</v>
      </c>
      <c r="B36" s="227" t="s">
        <v>698</v>
      </c>
      <c r="C36" s="839">
        <v>0</v>
      </c>
      <c r="D36" s="283">
        <v>0</v>
      </c>
      <c r="E36" s="291"/>
      <c r="F36" s="292"/>
      <c r="G36" s="1315"/>
      <c r="H36" s="1316"/>
      <c r="I36" s="1316"/>
      <c r="J36" s="1316"/>
      <c r="K36" s="1316"/>
      <c r="L36" s="1316"/>
      <c r="M36" s="1316"/>
      <c r="N36" s="1316"/>
      <c r="O36" s="1316"/>
      <c r="P36" s="1316"/>
      <c r="Q36" s="1316"/>
      <c r="R36" s="1317"/>
    </row>
    <row r="37" spans="1:18">
      <c r="A37" s="84">
        <v>27</v>
      </c>
      <c r="B37" s="227" t="s">
        <v>699</v>
      </c>
      <c r="C37" s="839">
        <v>0</v>
      </c>
      <c r="D37" s="283">
        <v>0</v>
      </c>
      <c r="E37" s="291"/>
      <c r="F37" s="292"/>
      <c r="G37" s="1315"/>
      <c r="H37" s="1316"/>
      <c r="I37" s="1316"/>
      <c r="J37" s="1316"/>
      <c r="K37" s="1316"/>
      <c r="L37" s="1316"/>
      <c r="M37" s="1316"/>
      <c r="N37" s="1316"/>
      <c r="O37" s="1316"/>
      <c r="P37" s="1316"/>
      <c r="Q37" s="1316"/>
      <c r="R37" s="1317"/>
    </row>
    <row r="38" spans="1:18">
      <c r="A38" s="84">
        <v>28</v>
      </c>
      <c r="B38" s="227" t="s">
        <v>700</v>
      </c>
      <c r="C38" s="839">
        <v>0</v>
      </c>
      <c r="D38" s="283">
        <v>0</v>
      </c>
      <c r="E38" s="291"/>
      <c r="F38" s="292"/>
      <c r="G38" s="1315"/>
      <c r="H38" s="1316"/>
      <c r="I38" s="1316"/>
      <c r="J38" s="1316"/>
      <c r="K38" s="1316"/>
      <c r="L38" s="1316"/>
      <c r="M38" s="1316"/>
      <c r="N38" s="1316"/>
      <c r="O38" s="1316"/>
      <c r="P38" s="1316"/>
      <c r="Q38" s="1316"/>
      <c r="R38" s="1317"/>
    </row>
    <row r="39" spans="1:18">
      <c r="A39" s="84">
        <v>29</v>
      </c>
      <c r="B39" s="227" t="s">
        <v>701</v>
      </c>
      <c r="C39" s="839">
        <v>0</v>
      </c>
      <c r="D39" s="283">
        <v>0</v>
      </c>
      <c r="E39" s="291"/>
      <c r="F39" s="292"/>
      <c r="G39" s="1315"/>
      <c r="H39" s="1316"/>
      <c r="I39" s="1316"/>
      <c r="J39" s="1316"/>
      <c r="K39" s="1316"/>
      <c r="L39" s="1316"/>
      <c r="M39" s="1316"/>
      <c r="N39" s="1316"/>
      <c r="O39" s="1316"/>
      <c r="P39" s="1316"/>
      <c r="Q39" s="1316"/>
      <c r="R39" s="1317"/>
    </row>
    <row r="40" spans="1:18">
      <c r="A40" s="84">
        <v>30</v>
      </c>
      <c r="B40" s="227" t="s">
        <v>702</v>
      </c>
      <c r="C40" s="839">
        <v>0</v>
      </c>
      <c r="D40" s="283">
        <v>0</v>
      </c>
      <c r="E40" s="291"/>
      <c r="F40" s="292"/>
      <c r="G40" s="1318"/>
      <c r="H40" s="1319"/>
      <c r="I40" s="1319"/>
      <c r="J40" s="1319"/>
      <c r="K40" s="1319"/>
      <c r="L40" s="1319"/>
      <c r="M40" s="1319"/>
      <c r="N40" s="1319"/>
      <c r="O40" s="1319"/>
      <c r="P40" s="1319"/>
      <c r="Q40" s="1319"/>
      <c r="R40" s="1320"/>
    </row>
    <row r="41" spans="1:18">
      <c r="A41" s="417"/>
      <c r="B41" s="394" t="s">
        <v>703</v>
      </c>
      <c r="C41" s="821">
        <f>SUM(C11:C40)</f>
        <v>0</v>
      </c>
      <c r="D41" s="577">
        <v>0</v>
      </c>
      <c r="E41" s="581"/>
      <c r="F41" s="582"/>
      <c r="G41" s="411">
        <f t="shared" ref="G41:R41" si="0">SUM(G11:G40)</f>
        <v>0</v>
      </c>
      <c r="H41" s="411">
        <f t="shared" si="0"/>
        <v>0</v>
      </c>
      <c r="I41" s="411">
        <f t="shared" si="0"/>
        <v>0</v>
      </c>
      <c r="J41" s="411">
        <f t="shared" si="0"/>
        <v>0</v>
      </c>
      <c r="K41" s="411">
        <f t="shared" si="0"/>
        <v>0</v>
      </c>
      <c r="L41" s="411">
        <f t="shared" si="0"/>
        <v>0</v>
      </c>
      <c r="M41" s="411">
        <f t="shared" si="0"/>
        <v>0</v>
      </c>
      <c r="N41" s="411">
        <f t="shared" si="0"/>
        <v>0</v>
      </c>
      <c r="O41" s="411">
        <f t="shared" si="0"/>
        <v>0</v>
      </c>
      <c r="P41" s="411"/>
      <c r="Q41" s="411"/>
      <c r="R41" s="411">
        <f t="shared" si="0"/>
        <v>0</v>
      </c>
    </row>
    <row r="42" spans="1:18">
      <c r="A42" s="198"/>
      <c r="B42" s="198"/>
      <c r="C42" s="198"/>
      <c r="D42" s="198"/>
      <c r="E42" s="198"/>
    </row>
    <row r="43" spans="1:18">
      <c r="A43" s="1299" t="s">
        <v>222</v>
      </c>
      <c r="B43" s="1299"/>
      <c r="C43" s="1299"/>
      <c r="D43" s="1299"/>
    </row>
    <row r="44" spans="1:18">
      <c r="A44" s="199" t="s">
        <v>114</v>
      </c>
      <c r="B44" s="201" t="s">
        <v>187</v>
      </c>
      <c r="C44" s="201"/>
    </row>
    <row r="45" spans="1:18">
      <c r="A45" s="199" t="s">
        <v>144</v>
      </c>
      <c r="B45" s="1299" t="s">
        <v>577</v>
      </c>
      <c r="C45" s="1299"/>
      <c r="D45" s="1299"/>
      <c r="E45" s="1299"/>
    </row>
    <row r="46" spans="1:18">
      <c r="A46" s="201" t="s">
        <v>145</v>
      </c>
      <c r="B46" s="1299" t="s">
        <v>578</v>
      </c>
      <c r="C46" s="1299"/>
      <c r="D46" s="1299"/>
    </row>
    <row r="47" spans="1:18">
      <c r="A47" s="201" t="s">
        <v>161</v>
      </c>
      <c r="B47" s="1299" t="s">
        <v>580</v>
      </c>
      <c r="C47" s="1299"/>
      <c r="D47" s="1299"/>
      <c r="E47" s="1299"/>
      <c r="F47" s="1299"/>
      <c r="G47" s="1299"/>
      <c r="H47" s="1299"/>
      <c r="I47" s="1299"/>
      <c r="J47" s="1299"/>
      <c r="K47" s="1299"/>
      <c r="L47" s="1299"/>
      <c r="M47" s="1299"/>
      <c r="N47" s="1299"/>
      <c r="O47" s="1299"/>
      <c r="P47" s="1299"/>
      <c r="Q47" s="1299"/>
      <c r="R47" s="1299"/>
    </row>
    <row r="48" spans="1:18">
      <c r="A48" s="201" t="s">
        <v>118</v>
      </c>
      <c r="B48" s="201" t="s">
        <v>202</v>
      </c>
      <c r="C48" s="201"/>
    </row>
    <row r="49" spans="1:18">
      <c r="A49" s="201" t="s">
        <v>119</v>
      </c>
      <c r="B49" s="201" t="s">
        <v>220</v>
      </c>
      <c r="C49" s="201"/>
    </row>
    <row r="50" spans="1:18">
      <c r="A50" s="201"/>
      <c r="B50" s="201" t="s">
        <v>221</v>
      </c>
      <c r="C50" s="201"/>
    </row>
    <row r="51" spans="1:18">
      <c r="A51" s="201"/>
      <c r="B51" s="201"/>
      <c r="C51" s="201"/>
    </row>
    <row r="52" spans="1:18">
      <c r="A52" s="201"/>
      <c r="B52" s="201"/>
      <c r="C52" s="201"/>
    </row>
    <row r="53" spans="1:18" ht="12.75" customHeight="1">
      <c r="A53" s="201" t="s">
        <v>11</v>
      </c>
      <c r="D53" s="201"/>
      <c r="E53" s="201"/>
      <c r="H53" s="201"/>
      <c r="I53" s="201"/>
      <c r="J53" s="201"/>
      <c r="K53" s="201"/>
      <c r="L53" s="201"/>
      <c r="M53" s="201"/>
      <c r="N53" s="201"/>
      <c r="O53" s="201"/>
      <c r="P53" s="201"/>
      <c r="Q53" s="201"/>
      <c r="R53" s="201"/>
    </row>
    <row r="54" spans="1:18" ht="12.75" customHeight="1">
      <c r="G54" s="201"/>
      <c r="H54" s="1298" t="s">
        <v>13</v>
      </c>
      <c r="I54" s="1298"/>
      <c r="J54" s="1298"/>
      <c r="K54" s="1298"/>
      <c r="L54" s="1298"/>
      <c r="M54" s="1298"/>
      <c r="N54" s="1298"/>
      <c r="O54" s="1298"/>
      <c r="P54" s="1298"/>
      <c r="Q54" s="1298"/>
      <c r="R54" s="1298"/>
    </row>
    <row r="55" spans="1:18" ht="12.75" customHeight="1">
      <c r="G55" s="1298" t="s">
        <v>85</v>
      </c>
      <c r="H55" s="1298"/>
      <c r="I55" s="1298"/>
      <c r="J55" s="1298"/>
      <c r="K55" s="1298"/>
      <c r="L55" s="1298"/>
      <c r="M55" s="1298"/>
      <c r="N55" s="1298"/>
      <c r="O55" s="1298"/>
      <c r="P55" s="1298"/>
      <c r="Q55" s="1298"/>
      <c r="R55" s="1298"/>
    </row>
    <row r="56" spans="1:18">
      <c r="A56" s="201"/>
      <c r="B56" s="201"/>
      <c r="H56" s="201"/>
      <c r="I56" s="201"/>
      <c r="J56" s="201"/>
      <c r="K56" s="201"/>
      <c r="L56" s="201"/>
      <c r="M56" s="201"/>
      <c r="N56" s="201"/>
      <c r="O56" s="201"/>
      <c r="P56" s="201"/>
      <c r="Q56" s="201"/>
      <c r="R56" s="201"/>
    </row>
    <row r="58" spans="1:18">
      <c r="A58" s="1306"/>
      <c r="B58" s="1306"/>
      <c r="C58" s="1306"/>
      <c r="D58" s="1306"/>
      <c r="E58" s="1306"/>
      <c r="F58" s="1306"/>
      <c r="G58" s="1306"/>
      <c r="H58" s="1306"/>
      <c r="I58" s="1306"/>
      <c r="J58" s="1306"/>
      <c r="K58" s="1306"/>
      <c r="L58" s="1306"/>
      <c r="M58" s="1306"/>
      <c r="N58" s="1306"/>
      <c r="O58" s="1306"/>
      <c r="P58" s="1306"/>
      <c r="Q58" s="1306"/>
      <c r="R58" s="1306"/>
    </row>
  </sheetData>
  <mergeCells count="22">
    <mergeCell ref="J7:R7"/>
    <mergeCell ref="A8:A9"/>
    <mergeCell ref="D1:G1"/>
    <mergeCell ref="A2:R2"/>
    <mergeCell ref="A3:R3"/>
    <mergeCell ref="A5:R5"/>
    <mergeCell ref="A6:R6"/>
    <mergeCell ref="B8:B9"/>
    <mergeCell ref="C8:C9"/>
    <mergeCell ref="D8:F9"/>
    <mergeCell ref="G8:J8"/>
    <mergeCell ref="K8:P8"/>
    <mergeCell ref="Q8:R8"/>
    <mergeCell ref="A58:R58"/>
    <mergeCell ref="A43:D43"/>
    <mergeCell ref="B45:E45"/>
    <mergeCell ref="B47:R47"/>
    <mergeCell ref="D10:F10"/>
    <mergeCell ref="B46:D46"/>
    <mergeCell ref="H54:R54"/>
    <mergeCell ref="G55:R55"/>
    <mergeCell ref="G11:R40"/>
  </mergeCells>
  <printOptions horizontalCentered="1"/>
  <pageMargins left="0.70866141732283472" right="0.70866141732283472" top="0.23622047244094491" bottom="0" header="0.31496062992125984" footer="0.31496062992125984"/>
  <pageSetup paperSize="9" scale="64" orientation="landscape" r:id="rId1"/>
  <drawing r:id="rId2"/>
</worksheet>
</file>

<file path=xl/worksheets/sheet61.xml><?xml version="1.0" encoding="utf-8"?>
<worksheet xmlns="http://schemas.openxmlformats.org/spreadsheetml/2006/main" xmlns:r="http://schemas.openxmlformats.org/officeDocument/2006/relationships">
  <sheetPr>
    <tabColor rgb="FF00B050"/>
    <pageSetUpPr fitToPage="1"/>
  </sheetPr>
  <dimension ref="A1:R58"/>
  <sheetViews>
    <sheetView zoomScale="90" zoomScaleNormal="90" zoomScaleSheetLayoutView="115" workbookViewId="0">
      <selection activeCell="G7" sqref="G7"/>
    </sheetView>
  </sheetViews>
  <sheetFormatPr defaultColWidth="9.140625" defaultRowHeight="12.75"/>
  <cols>
    <col min="1" max="1" width="5.28515625" style="196" customWidth="1"/>
    <col min="2" max="2" width="16.5703125" style="196" customWidth="1"/>
    <col min="3" max="3" width="17.85546875" style="196" customWidth="1"/>
    <col min="4" max="4" width="10.85546875" style="196" customWidth="1"/>
    <col min="5" max="5" width="4.5703125" style="196" customWidth="1"/>
    <col min="6" max="6" width="0.28515625" style="196" hidden="1" customWidth="1"/>
    <col min="7" max="17" width="12.28515625" style="196" customWidth="1"/>
    <col min="18" max="18" width="14.140625" style="196" customWidth="1"/>
    <col min="19" max="16384" width="9.140625" style="196"/>
  </cols>
  <sheetData>
    <row r="1" spans="1:18" ht="15">
      <c r="D1" s="1293"/>
      <c r="E1" s="1293"/>
      <c r="F1" s="1293"/>
      <c r="G1" s="1293"/>
      <c r="O1" s="624" t="s">
        <v>565</v>
      </c>
      <c r="P1" s="624"/>
      <c r="Q1" s="624"/>
    </row>
    <row r="2" spans="1:18" ht="15.75">
      <c r="A2" s="1301" t="s">
        <v>0</v>
      </c>
      <c r="B2" s="1301"/>
      <c r="C2" s="1301"/>
      <c r="D2" s="1301"/>
      <c r="E2" s="1301"/>
      <c r="F2" s="1301"/>
      <c r="G2" s="1301"/>
      <c r="H2" s="1301"/>
      <c r="I2" s="1301"/>
      <c r="J2" s="1301"/>
      <c r="K2" s="1301"/>
      <c r="L2" s="1301"/>
      <c r="M2" s="1301"/>
      <c r="N2" s="1301"/>
      <c r="O2" s="1301"/>
      <c r="P2" s="1301"/>
      <c r="Q2" s="1301"/>
      <c r="R2" s="1301"/>
    </row>
    <row r="3" spans="1:18" ht="20.25">
      <c r="A3" s="1308" t="s">
        <v>899</v>
      </c>
      <c r="B3" s="1308"/>
      <c r="C3" s="1308"/>
      <c r="D3" s="1308"/>
      <c r="E3" s="1308"/>
      <c r="F3" s="1308"/>
      <c r="G3" s="1308"/>
      <c r="H3" s="1308"/>
      <c r="I3" s="1308"/>
      <c r="J3" s="1308"/>
      <c r="K3" s="1308"/>
      <c r="L3" s="1308"/>
      <c r="M3" s="1308"/>
      <c r="N3" s="1308"/>
      <c r="O3" s="1308"/>
      <c r="P3" s="1308"/>
      <c r="Q3" s="1308"/>
      <c r="R3" s="1308"/>
    </row>
    <row r="5" spans="1:18" s="205" customFormat="1" ht="15.75">
      <c r="A5" s="1327" t="s">
        <v>977</v>
      </c>
      <c r="B5" s="1327"/>
      <c r="C5" s="1327"/>
      <c r="D5" s="1327"/>
      <c r="E5" s="1327"/>
      <c r="F5" s="1327"/>
      <c r="G5" s="1327"/>
      <c r="H5" s="1327"/>
      <c r="I5" s="1327"/>
      <c r="J5" s="1327"/>
      <c r="K5" s="1327"/>
      <c r="L5" s="1327"/>
      <c r="M5" s="1327"/>
      <c r="N5" s="1327"/>
      <c r="O5" s="1327"/>
      <c r="P5" s="1327"/>
      <c r="Q5" s="1327"/>
      <c r="R5" s="1327"/>
    </row>
    <row r="6" spans="1:18">
      <c r="A6" s="1306"/>
      <c r="B6" s="1306"/>
      <c r="C6" s="1306"/>
      <c r="D6" s="1306"/>
      <c r="E6" s="1306"/>
      <c r="F6" s="1306"/>
      <c r="G6" s="1306"/>
      <c r="H6" s="1306"/>
      <c r="I6" s="1306"/>
      <c r="J6" s="1306"/>
      <c r="K6" s="1306"/>
      <c r="L6" s="1306"/>
      <c r="M6" s="1306"/>
      <c r="N6" s="1306"/>
      <c r="O6" s="1306"/>
      <c r="P6" s="1306"/>
      <c r="Q6" s="1306"/>
      <c r="R6" s="1306"/>
    </row>
    <row r="7" spans="1:18">
      <c r="A7" s="1297" t="s">
        <v>672</v>
      </c>
      <c r="B7" s="1297"/>
      <c r="D7" s="203"/>
      <c r="E7" s="203"/>
      <c r="J7" s="1296"/>
      <c r="K7" s="1296"/>
      <c r="L7" s="1296"/>
      <c r="M7" s="1296"/>
      <c r="N7" s="1296"/>
      <c r="O7" s="1296"/>
      <c r="P7" s="1296"/>
      <c r="Q7" s="1296"/>
      <c r="R7" s="1296"/>
    </row>
    <row r="8" spans="1:18" ht="30.75" customHeight="1">
      <c r="A8" s="985" t="s">
        <v>709</v>
      </c>
      <c r="B8" s="985" t="s">
        <v>3</v>
      </c>
      <c r="C8" s="1133" t="s">
        <v>513</v>
      </c>
      <c r="D8" s="1036" t="s">
        <v>83</v>
      </c>
      <c r="E8" s="1037"/>
      <c r="F8" s="1165"/>
      <c r="G8" s="989" t="s">
        <v>84</v>
      </c>
      <c r="H8" s="1031"/>
      <c r="I8" s="1031"/>
      <c r="J8" s="990"/>
      <c r="K8" s="985" t="s">
        <v>821</v>
      </c>
      <c r="L8" s="985"/>
      <c r="M8" s="985"/>
      <c r="N8" s="985"/>
      <c r="O8" s="985"/>
      <c r="P8" s="985"/>
      <c r="Q8" s="989" t="s">
        <v>891</v>
      </c>
      <c r="R8" s="990"/>
    </row>
    <row r="9" spans="1:18" ht="30" customHeight="1">
      <c r="A9" s="985"/>
      <c r="B9" s="985"/>
      <c r="C9" s="1134"/>
      <c r="D9" s="1038"/>
      <c r="E9" s="1039"/>
      <c r="F9" s="1307"/>
      <c r="G9" s="532" t="s">
        <v>186</v>
      </c>
      <c r="H9" s="532" t="s">
        <v>116</v>
      </c>
      <c r="I9" s="532" t="s">
        <v>117</v>
      </c>
      <c r="J9" s="532" t="s">
        <v>460</v>
      </c>
      <c r="K9" s="595" t="s">
        <v>143</v>
      </c>
      <c r="L9" s="680" t="s">
        <v>837</v>
      </c>
      <c r="M9" s="595" t="s">
        <v>823</v>
      </c>
      <c r="N9" s="595" t="s">
        <v>824</v>
      </c>
      <c r="O9" s="595" t="s">
        <v>825</v>
      </c>
      <c r="P9" s="595" t="s">
        <v>826</v>
      </c>
      <c r="Q9" s="850" t="s">
        <v>892</v>
      </c>
      <c r="R9" s="850" t="s">
        <v>893</v>
      </c>
    </row>
    <row r="10" spans="1:18" s="201" customFormat="1">
      <c r="A10" s="532">
        <v>1</v>
      </c>
      <c r="B10" s="532">
        <v>2</v>
      </c>
      <c r="C10" s="532">
        <v>3</v>
      </c>
      <c r="D10" s="1133">
        <v>4</v>
      </c>
      <c r="E10" s="1133"/>
      <c r="F10" s="985"/>
      <c r="G10" s="532">
        <v>5</v>
      </c>
      <c r="H10" s="532">
        <v>6</v>
      </c>
      <c r="I10" s="532">
        <v>7</v>
      </c>
      <c r="J10" s="532">
        <v>8</v>
      </c>
      <c r="K10" s="595">
        <v>9</v>
      </c>
      <c r="L10" s="595">
        <v>10</v>
      </c>
      <c r="M10" s="595">
        <v>11</v>
      </c>
      <c r="N10" s="595">
        <v>12</v>
      </c>
      <c r="O10" s="595">
        <v>13</v>
      </c>
      <c r="P10" s="850">
        <v>14</v>
      </c>
      <c r="Q10" s="850">
        <v>15</v>
      </c>
      <c r="R10" s="850">
        <v>16</v>
      </c>
    </row>
    <row r="11" spans="1:18" s="201" customFormat="1" ht="12.75" customHeight="1">
      <c r="A11" s="84">
        <v>1</v>
      </c>
      <c r="B11" s="225" t="s">
        <v>673</v>
      </c>
      <c r="C11" s="840">
        <v>0</v>
      </c>
      <c r="D11" s="840">
        <v>0</v>
      </c>
      <c r="E11" s="293"/>
      <c r="F11" s="293">
        <v>0</v>
      </c>
      <c r="G11" s="1312"/>
      <c r="H11" s="1313"/>
      <c r="I11" s="1313"/>
      <c r="J11" s="1313"/>
      <c r="K11" s="1313"/>
      <c r="L11" s="1313"/>
      <c r="M11" s="1313"/>
      <c r="N11" s="1313"/>
      <c r="O11" s="1313"/>
      <c r="P11" s="1313"/>
      <c r="Q11" s="1313"/>
      <c r="R11" s="1314"/>
    </row>
    <row r="12" spans="1:18" s="201" customFormat="1" ht="12.75" customHeight="1">
      <c r="A12" s="84">
        <v>2</v>
      </c>
      <c r="B12" s="225" t="s">
        <v>674</v>
      </c>
      <c r="C12" s="840">
        <v>0</v>
      </c>
      <c r="D12" s="840">
        <v>0</v>
      </c>
      <c r="E12" s="294"/>
      <c r="F12" s="293">
        <v>0</v>
      </c>
      <c r="G12" s="1315"/>
      <c r="H12" s="1316"/>
      <c r="I12" s="1316"/>
      <c r="J12" s="1316"/>
      <c r="K12" s="1316"/>
      <c r="L12" s="1316"/>
      <c r="M12" s="1316"/>
      <c r="N12" s="1316"/>
      <c r="O12" s="1316"/>
      <c r="P12" s="1316"/>
      <c r="Q12" s="1316"/>
      <c r="R12" s="1317"/>
    </row>
    <row r="13" spans="1:18" s="201" customFormat="1" ht="12.75" customHeight="1">
      <c r="A13" s="84">
        <v>3</v>
      </c>
      <c r="B13" s="225" t="s">
        <v>675</v>
      </c>
      <c r="C13" s="840">
        <v>0</v>
      </c>
      <c r="D13" s="840">
        <v>0</v>
      </c>
      <c r="E13" s="293"/>
      <c r="F13" s="293">
        <v>0</v>
      </c>
      <c r="G13" s="1315"/>
      <c r="H13" s="1316"/>
      <c r="I13" s="1316"/>
      <c r="J13" s="1316"/>
      <c r="K13" s="1316"/>
      <c r="L13" s="1316"/>
      <c r="M13" s="1316"/>
      <c r="N13" s="1316"/>
      <c r="O13" s="1316"/>
      <c r="P13" s="1316"/>
      <c r="Q13" s="1316"/>
      <c r="R13" s="1317"/>
    </row>
    <row r="14" spans="1:18" s="201" customFormat="1" ht="12.75" customHeight="1">
      <c r="A14" s="84">
        <v>4</v>
      </c>
      <c r="B14" s="225" t="s">
        <v>676</v>
      </c>
      <c r="C14" s="840">
        <v>0</v>
      </c>
      <c r="D14" s="840">
        <v>0</v>
      </c>
      <c r="E14" s="293"/>
      <c r="F14" s="293">
        <v>0</v>
      </c>
      <c r="G14" s="1315"/>
      <c r="H14" s="1316"/>
      <c r="I14" s="1316"/>
      <c r="J14" s="1316"/>
      <c r="K14" s="1316"/>
      <c r="L14" s="1316"/>
      <c r="M14" s="1316"/>
      <c r="N14" s="1316"/>
      <c r="O14" s="1316"/>
      <c r="P14" s="1316"/>
      <c r="Q14" s="1316"/>
      <c r="R14" s="1317"/>
    </row>
    <row r="15" spans="1:18" s="201" customFormat="1" ht="12.75" customHeight="1">
      <c r="A15" s="84">
        <v>5</v>
      </c>
      <c r="B15" s="225" t="s">
        <v>677</v>
      </c>
      <c r="C15" s="840">
        <v>0</v>
      </c>
      <c r="D15" s="840">
        <v>0</v>
      </c>
      <c r="E15" s="294"/>
      <c r="F15" s="293">
        <v>0</v>
      </c>
      <c r="G15" s="1315"/>
      <c r="H15" s="1316"/>
      <c r="I15" s="1316"/>
      <c r="J15" s="1316"/>
      <c r="K15" s="1316"/>
      <c r="L15" s="1316"/>
      <c r="M15" s="1316"/>
      <c r="N15" s="1316"/>
      <c r="O15" s="1316"/>
      <c r="P15" s="1316"/>
      <c r="Q15" s="1316"/>
      <c r="R15" s="1317"/>
    </row>
    <row r="16" spans="1:18" s="201" customFormat="1" ht="12.75" customHeight="1">
      <c r="A16" s="84">
        <v>6</v>
      </c>
      <c r="B16" s="225" t="s">
        <v>678</v>
      </c>
      <c r="C16" s="840">
        <v>0</v>
      </c>
      <c r="D16" s="840">
        <v>0</v>
      </c>
      <c r="E16" s="293"/>
      <c r="F16" s="293">
        <v>0</v>
      </c>
      <c r="G16" s="1315"/>
      <c r="H16" s="1316"/>
      <c r="I16" s="1316"/>
      <c r="J16" s="1316"/>
      <c r="K16" s="1316"/>
      <c r="L16" s="1316"/>
      <c r="M16" s="1316"/>
      <c r="N16" s="1316"/>
      <c r="O16" s="1316"/>
      <c r="P16" s="1316"/>
      <c r="Q16" s="1316"/>
      <c r="R16" s="1317"/>
    </row>
    <row r="17" spans="1:18" s="201" customFormat="1" ht="12.75" customHeight="1">
      <c r="A17" s="84">
        <v>7</v>
      </c>
      <c r="B17" s="225" t="s">
        <v>679</v>
      </c>
      <c r="C17" s="840">
        <v>0</v>
      </c>
      <c r="D17" s="840">
        <v>0</v>
      </c>
      <c r="E17" s="293"/>
      <c r="F17" s="293">
        <v>0</v>
      </c>
      <c r="G17" s="1315"/>
      <c r="H17" s="1316"/>
      <c r="I17" s="1316"/>
      <c r="J17" s="1316"/>
      <c r="K17" s="1316"/>
      <c r="L17" s="1316"/>
      <c r="M17" s="1316"/>
      <c r="N17" s="1316"/>
      <c r="O17" s="1316"/>
      <c r="P17" s="1316"/>
      <c r="Q17" s="1316"/>
      <c r="R17" s="1317"/>
    </row>
    <row r="18" spans="1:18" s="201" customFormat="1" ht="12.75" customHeight="1">
      <c r="A18" s="84">
        <v>8</v>
      </c>
      <c r="B18" s="225" t="s">
        <v>680</v>
      </c>
      <c r="C18" s="840">
        <v>0</v>
      </c>
      <c r="D18" s="840">
        <v>0</v>
      </c>
      <c r="E18" s="293"/>
      <c r="F18" s="293">
        <v>0</v>
      </c>
      <c r="G18" s="1315"/>
      <c r="H18" s="1316"/>
      <c r="I18" s="1316"/>
      <c r="J18" s="1316"/>
      <c r="K18" s="1316"/>
      <c r="L18" s="1316"/>
      <c r="M18" s="1316"/>
      <c r="N18" s="1316"/>
      <c r="O18" s="1316"/>
      <c r="P18" s="1316"/>
      <c r="Q18" s="1316"/>
      <c r="R18" s="1317"/>
    </row>
    <row r="19" spans="1:18" s="201" customFormat="1" ht="12.75" customHeight="1">
      <c r="A19" s="84">
        <v>9</v>
      </c>
      <c r="B19" s="225" t="s">
        <v>681</v>
      </c>
      <c r="C19" s="840">
        <v>0</v>
      </c>
      <c r="D19" s="840">
        <v>0</v>
      </c>
      <c r="E19" s="293"/>
      <c r="F19" s="293">
        <v>0</v>
      </c>
      <c r="G19" s="1315"/>
      <c r="H19" s="1316"/>
      <c r="I19" s="1316"/>
      <c r="J19" s="1316"/>
      <c r="K19" s="1316"/>
      <c r="L19" s="1316"/>
      <c r="M19" s="1316"/>
      <c r="N19" s="1316"/>
      <c r="O19" s="1316"/>
      <c r="P19" s="1316"/>
      <c r="Q19" s="1316"/>
      <c r="R19" s="1317"/>
    </row>
    <row r="20" spans="1:18" s="201" customFormat="1" ht="12.75" customHeight="1">
      <c r="A20" s="84">
        <v>10</v>
      </c>
      <c r="B20" s="225" t="s">
        <v>682</v>
      </c>
      <c r="C20" s="840">
        <v>0</v>
      </c>
      <c r="D20" s="840">
        <v>0</v>
      </c>
      <c r="E20" s="293"/>
      <c r="F20" s="294">
        <v>0</v>
      </c>
      <c r="G20" s="1315"/>
      <c r="H20" s="1316"/>
      <c r="I20" s="1316"/>
      <c r="J20" s="1316"/>
      <c r="K20" s="1316"/>
      <c r="L20" s="1316"/>
      <c r="M20" s="1316"/>
      <c r="N20" s="1316"/>
      <c r="O20" s="1316"/>
      <c r="P20" s="1316"/>
      <c r="Q20" s="1316"/>
      <c r="R20" s="1317"/>
    </row>
    <row r="21" spans="1:18" s="201" customFormat="1" ht="12.75" customHeight="1">
      <c r="A21" s="84">
        <v>11</v>
      </c>
      <c r="B21" s="225" t="s">
        <v>683</v>
      </c>
      <c r="C21" s="840">
        <v>0</v>
      </c>
      <c r="D21" s="840">
        <v>0</v>
      </c>
      <c r="E21" s="294"/>
      <c r="F21" s="293">
        <v>0</v>
      </c>
      <c r="G21" s="1315"/>
      <c r="H21" s="1316"/>
      <c r="I21" s="1316"/>
      <c r="J21" s="1316"/>
      <c r="K21" s="1316"/>
      <c r="L21" s="1316"/>
      <c r="M21" s="1316"/>
      <c r="N21" s="1316"/>
      <c r="O21" s="1316"/>
      <c r="P21" s="1316"/>
      <c r="Q21" s="1316"/>
      <c r="R21" s="1317"/>
    </row>
    <row r="22" spans="1:18" s="201" customFormat="1" ht="15" customHeight="1">
      <c r="A22" s="84">
        <v>12</v>
      </c>
      <c r="B22" s="225" t="s">
        <v>684</v>
      </c>
      <c r="C22" s="840">
        <v>0</v>
      </c>
      <c r="D22" s="840">
        <v>0</v>
      </c>
      <c r="E22" s="293"/>
      <c r="F22" s="295">
        <v>0</v>
      </c>
      <c r="G22" s="1315"/>
      <c r="H22" s="1316"/>
      <c r="I22" s="1316"/>
      <c r="J22" s="1316"/>
      <c r="K22" s="1316"/>
      <c r="L22" s="1316"/>
      <c r="M22" s="1316"/>
      <c r="N22" s="1316"/>
      <c r="O22" s="1316"/>
      <c r="P22" s="1316"/>
      <c r="Q22" s="1316"/>
      <c r="R22" s="1317"/>
    </row>
    <row r="23" spans="1:18" s="201" customFormat="1" ht="12.75" customHeight="1">
      <c r="A23" s="84">
        <v>13</v>
      </c>
      <c r="B23" s="225" t="s">
        <v>685</v>
      </c>
      <c r="C23" s="840">
        <v>0</v>
      </c>
      <c r="D23" s="840">
        <v>0</v>
      </c>
      <c r="E23" s="293"/>
      <c r="F23" s="293">
        <v>0</v>
      </c>
      <c r="G23" s="1315"/>
      <c r="H23" s="1316"/>
      <c r="I23" s="1316"/>
      <c r="J23" s="1316"/>
      <c r="K23" s="1316"/>
      <c r="L23" s="1316"/>
      <c r="M23" s="1316"/>
      <c r="N23" s="1316"/>
      <c r="O23" s="1316"/>
      <c r="P23" s="1316"/>
      <c r="Q23" s="1316"/>
      <c r="R23" s="1317"/>
    </row>
    <row r="24" spans="1:18" s="201" customFormat="1" ht="12.75" customHeight="1">
      <c r="A24" s="84">
        <v>14</v>
      </c>
      <c r="B24" s="225" t="s">
        <v>686</v>
      </c>
      <c r="C24" s="840">
        <v>0</v>
      </c>
      <c r="D24" s="840">
        <v>0</v>
      </c>
      <c r="E24" s="293"/>
      <c r="F24" s="295">
        <v>0</v>
      </c>
      <c r="G24" s="1315"/>
      <c r="H24" s="1316"/>
      <c r="I24" s="1316"/>
      <c r="J24" s="1316"/>
      <c r="K24" s="1316"/>
      <c r="L24" s="1316"/>
      <c r="M24" s="1316"/>
      <c r="N24" s="1316"/>
      <c r="O24" s="1316"/>
      <c r="P24" s="1316"/>
      <c r="Q24" s="1316"/>
      <c r="R24" s="1317"/>
    </row>
    <row r="25" spans="1:18" s="201" customFormat="1" ht="12.75" customHeight="1">
      <c r="A25" s="84">
        <v>15</v>
      </c>
      <c r="B25" s="225" t="s">
        <v>687</v>
      </c>
      <c r="C25" s="840">
        <v>0</v>
      </c>
      <c r="D25" s="840">
        <v>0</v>
      </c>
      <c r="E25" s="293"/>
      <c r="F25" s="293">
        <v>0</v>
      </c>
      <c r="G25" s="1315"/>
      <c r="H25" s="1316"/>
      <c r="I25" s="1316"/>
      <c r="J25" s="1316"/>
      <c r="K25" s="1316"/>
      <c r="L25" s="1316"/>
      <c r="M25" s="1316"/>
      <c r="N25" s="1316"/>
      <c r="O25" s="1316"/>
      <c r="P25" s="1316"/>
      <c r="Q25" s="1316"/>
      <c r="R25" s="1317"/>
    </row>
    <row r="26" spans="1:18" s="201" customFormat="1" ht="12.75" customHeight="1">
      <c r="A26" s="84">
        <v>16</v>
      </c>
      <c r="B26" s="227" t="s">
        <v>688</v>
      </c>
      <c r="C26" s="840">
        <v>0</v>
      </c>
      <c r="D26" s="840">
        <v>0</v>
      </c>
      <c r="E26" s="293"/>
      <c r="F26" s="296">
        <v>0</v>
      </c>
      <c r="G26" s="1315"/>
      <c r="H26" s="1316"/>
      <c r="I26" s="1316"/>
      <c r="J26" s="1316"/>
      <c r="K26" s="1316"/>
      <c r="L26" s="1316"/>
      <c r="M26" s="1316"/>
      <c r="N26" s="1316"/>
      <c r="O26" s="1316"/>
      <c r="P26" s="1316"/>
      <c r="Q26" s="1316"/>
      <c r="R26" s="1317"/>
    </row>
    <row r="27" spans="1:18" s="201" customFormat="1" ht="12.75" customHeight="1">
      <c r="A27" s="84">
        <v>17</v>
      </c>
      <c r="B27" s="227" t="s">
        <v>689</v>
      </c>
      <c r="C27" s="840">
        <v>0</v>
      </c>
      <c r="D27" s="840">
        <v>0</v>
      </c>
      <c r="E27" s="293"/>
      <c r="F27" s="293">
        <v>0</v>
      </c>
      <c r="G27" s="1315"/>
      <c r="H27" s="1316"/>
      <c r="I27" s="1316"/>
      <c r="J27" s="1316"/>
      <c r="K27" s="1316"/>
      <c r="L27" s="1316"/>
      <c r="M27" s="1316"/>
      <c r="N27" s="1316"/>
      <c r="O27" s="1316"/>
      <c r="P27" s="1316"/>
      <c r="Q27" s="1316"/>
      <c r="R27" s="1317"/>
    </row>
    <row r="28" spans="1:18" s="201" customFormat="1" ht="12.75" customHeight="1">
      <c r="A28" s="84">
        <v>18</v>
      </c>
      <c r="B28" s="227" t="s">
        <v>690</v>
      </c>
      <c r="C28" s="840">
        <v>0</v>
      </c>
      <c r="D28" s="840">
        <v>0</v>
      </c>
      <c r="E28" s="293"/>
      <c r="F28" s="293">
        <v>0</v>
      </c>
      <c r="G28" s="1315"/>
      <c r="H28" s="1316"/>
      <c r="I28" s="1316"/>
      <c r="J28" s="1316"/>
      <c r="K28" s="1316"/>
      <c r="L28" s="1316"/>
      <c r="M28" s="1316"/>
      <c r="N28" s="1316"/>
      <c r="O28" s="1316"/>
      <c r="P28" s="1316"/>
      <c r="Q28" s="1316"/>
      <c r="R28" s="1317"/>
    </row>
    <row r="29" spans="1:18" s="201" customFormat="1" ht="12.75" customHeight="1">
      <c r="A29" s="84">
        <v>19</v>
      </c>
      <c r="B29" s="227" t="s">
        <v>691</v>
      </c>
      <c r="C29" s="840">
        <v>0</v>
      </c>
      <c r="D29" s="840">
        <v>0</v>
      </c>
      <c r="E29" s="294"/>
      <c r="F29" s="293">
        <v>0</v>
      </c>
      <c r="G29" s="1315"/>
      <c r="H29" s="1316"/>
      <c r="I29" s="1316"/>
      <c r="J29" s="1316"/>
      <c r="K29" s="1316"/>
      <c r="L29" s="1316"/>
      <c r="M29" s="1316"/>
      <c r="N29" s="1316"/>
      <c r="O29" s="1316"/>
      <c r="P29" s="1316"/>
      <c r="Q29" s="1316"/>
      <c r="R29" s="1317"/>
    </row>
    <row r="30" spans="1:18" s="201" customFormat="1" ht="12.75" customHeight="1">
      <c r="A30" s="84">
        <v>20</v>
      </c>
      <c r="B30" s="227" t="s">
        <v>692</v>
      </c>
      <c r="C30" s="840">
        <v>0</v>
      </c>
      <c r="D30" s="840">
        <v>0</v>
      </c>
      <c r="E30" s="293"/>
      <c r="F30" s="293">
        <v>0</v>
      </c>
      <c r="G30" s="1315"/>
      <c r="H30" s="1316"/>
      <c r="I30" s="1316"/>
      <c r="J30" s="1316"/>
      <c r="K30" s="1316"/>
      <c r="L30" s="1316"/>
      <c r="M30" s="1316"/>
      <c r="N30" s="1316"/>
      <c r="O30" s="1316"/>
      <c r="P30" s="1316"/>
      <c r="Q30" s="1316"/>
      <c r="R30" s="1317"/>
    </row>
    <row r="31" spans="1:18" ht="12.75" customHeight="1">
      <c r="A31" s="84">
        <v>21</v>
      </c>
      <c r="B31" s="227" t="s">
        <v>693</v>
      </c>
      <c r="C31" s="840">
        <v>0</v>
      </c>
      <c r="D31" s="840">
        <v>0</v>
      </c>
      <c r="E31" s="293"/>
      <c r="F31" s="293">
        <v>0</v>
      </c>
      <c r="G31" s="1315"/>
      <c r="H31" s="1316"/>
      <c r="I31" s="1316"/>
      <c r="J31" s="1316"/>
      <c r="K31" s="1316"/>
      <c r="L31" s="1316"/>
      <c r="M31" s="1316"/>
      <c r="N31" s="1316"/>
      <c r="O31" s="1316"/>
      <c r="P31" s="1316"/>
      <c r="Q31" s="1316"/>
      <c r="R31" s="1317"/>
    </row>
    <row r="32" spans="1:18" ht="12.75" customHeight="1">
      <c r="A32" s="84">
        <v>22</v>
      </c>
      <c r="B32" s="227" t="s">
        <v>694</v>
      </c>
      <c r="C32" s="840">
        <v>0</v>
      </c>
      <c r="D32" s="840">
        <v>0</v>
      </c>
      <c r="E32" s="293"/>
      <c r="F32" s="293">
        <v>0</v>
      </c>
      <c r="G32" s="1315"/>
      <c r="H32" s="1316"/>
      <c r="I32" s="1316"/>
      <c r="J32" s="1316"/>
      <c r="K32" s="1316"/>
      <c r="L32" s="1316"/>
      <c r="M32" s="1316"/>
      <c r="N32" s="1316"/>
      <c r="O32" s="1316"/>
      <c r="P32" s="1316"/>
      <c r="Q32" s="1316"/>
      <c r="R32" s="1317"/>
    </row>
    <row r="33" spans="1:18" ht="12.75" customHeight="1">
      <c r="A33" s="84">
        <v>23</v>
      </c>
      <c r="B33" s="227" t="s">
        <v>695</v>
      </c>
      <c r="C33" s="840">
        <v>0</v>
      </c>
      <c r="D33" s="840">
        <v>0</v>
      </c>
      <c r="E33" s="293"/>
      <c r="F33" s="293">
        <v>0</v>
      </c>
      <c r="G33" s="1315"/>
      <c r="H33" s="1316"/>
      <c r="I33" s="1316"/>
      <c r="J33" s="1316"/>
      <c r="K33" s="1316"/>
      <c r="L33" s="1316"/>
      <c r="M33" s="1316"/>
      <c r="N33" s="1316"/>
      <c r="O33" s="1316"/>
      <c r="P33" s="1316"/>
      <c r="Q33" s="1316"/>
      <c r="R33" s="1317"/>
    </row>
    <row r="34" spans="1:18" ht="12.75" customHeight="1">
      <c r="A34" s="84">
        <v>24</v>
      </c>
      <c r="B34" s="227" t="s">
        <v>696</v>
      </c>
      <c r="C34" s="840">
        <v>0</v>
      </c>
      <c r="D34" s="840">
        <v>0</v>
      </c>
      <c r="E34" s="293"/>
      <c r="F34" s="293">
        <v>0</v>
      </c>
      <c r="G34" s="1315"/>
      <c r="H34" s="1316"/>
      <c r="I34" s="1316"/>
      <c r="J34" s="1316"/>
      <c r="K34" s="1316"/>
      <c r="L34" s="1316"/>
      <c r="M34" s="1316"/>
      <c r="N34" s="1316"/>
      <c r="O34" s="1316"/>
      <c r="P34" s="1316"/>
      <c r="Q34" s="1316"/>
      <c r="R34" s="1317"/>
    </row>
    <row r="35" spans="1:18" ht="12.75" customHeight="1">
      <c r="A35" s="84">
        <v>25</v>
      </c>
      <c r="B35" s="227" t="s">
        <v>697</v>
      </c>
      <c r="C35" s="840">
        <v>0</v>
      </c>
      <c r="D35" s="840">
        <v>0</v>
      </c>
      <c r="E35" s="293"/>
      <c r="F35" s="293">
        <v>0</v>
      </c>
      <c r="G35" s="1315"/>
      <c r="H35" s="1316"/>
      <c r="I35" s="1316"/>
      <c r="J35" s="1316"/>
      <c r="K35" s="1316"/>
      <c r="L35" s="1316"/>
      <c r="M35" s="1316"/>
      <c r="N35" s="1316"/>
      <c r="O35" s="1316"/>
      <c r="P35" s="1316"/>
      <c r="Q35" s="1316"/>
      <c r="R35" s="1317"/>
    </row>
    <row r="36" spans="1:18" ht="12.75" customHeight="1">
      <c r="A36" s="84">
        <v>26</v>
      </c>
      <c r="B36" s="227" t="s">
        <v>698</v>
      </c>
      <c r="C36" s="840">
        <v>0</v>
      </c>
      <c r="D36" s="840">
        <v>0</v>
      </c>
      <c r="E36" s="293"/>
      <c r="F36" s="293">
        <v>0</v>
      </c>
      <c r="G36" s="1315"/>
      <c r="H36" s="1316"/>
      <c r="I36" s="1316"/>
      <c r="J36" s="1316"/>
      <c r="K36" s="1316"/>
      <c r="L36" s="1316"/>
      <c r="M36" s="1316"/>
      <c r="N36" s="1316"/>
      <c r="O36" s="1316"/>
      <c r="P36" s="1316"/>
      <c r="Q36" s="1316"/>
      <c r="R36" s="1317"/>
    </row>
    <row r="37" spans="1:18" ht="12.75" customHeight="1">
      <c r="A37" s="84">
        <v>27</v>
      </c>
      <c r="B37" s="227" t="s">
        <v>699</v>
      </c>
      <c r="C37" s="840">
        <v>0</v>
      </c>
      <c r="D37" s="840">
        <v>0</v>
      </c>
      <c r="E37" s="293"/>
      <c r="F37" s="293">
        <v>0</v>
      </c>
      <c r="G37" s="1315"/>
      <c r="H37" s="1316"/>
      <c r="I37" s="1316"/>
      <c r="J37" s="1316"/>
      <c r="K37" s="1316"/>
      <c r="L37" s="1316"/>
      <c r="M37" s="1316"/>
      <c r="N37" s="1316"/>
      <c r="O37" s="1316"/>
      <c r="P37" s="1316"/>
      <c r="Q37" s="1316"/>
      <c r="R37" s="1317"/>
    </row>
    <row r="38" spans="1:18" ht="12.75" customHeight="1">
      <c r="A38" s="84">
        <v>28</v>
      </c>
      <c r="B38" s="227" t="s">
        <v>700</v>
      </c>
      <c r="C38" s="840">
        <v>0</v>
      </c>
      <c r="D38" s="840">
        <v>0</v>
      </c>
      <c r="E38" s="293"/>
      <c r="F38" s="293">
        <v>0</v>
      </c>
      <c r="G38" s="1315"/>
      <c r="H38" s="1316"/>
      <c r="I38" s="1316"/>
      <c r="J38" s="1316"/>
      <c r="K38" s="1316"/>
      <c r="L38" s="1316"/>
      <c r="M38" s="1316"/>
      <c r="N38" s="1316"/>
      <c r="O38" s="1316"/>
      <c r="P38" s="1316"/>
      <c r="Q38" s="1316"/>
      <c r="R38" s="1317"/>
    </row>
    <row r="39" spans="1:18" ht="12.75" customHeight="1">
      <c r="A39" s="84">
        <v>29</v>
      </c>
      <c r="B39" s="227" t="s">
        <v>701</v>
      </c>
      <c r="C39" s="840">
        <v>0</v>
      </c>
      <c r="D39" s="840">
        <v>0</v>
      </c>
      <c r="E39" s="293"/>
      <c r="F39" s="293">
        <v>0</v>
      </c>
      <c r="G39" s="1315"/>
      <c r="H39" s="1316"/>
      <c r="I39" s="1316"/>
      <c r="J39" s="1316"/>
      <c r="K39" s="1316"/>
      <c r="L39" s="1316"/>
      <c r="M39" s="1316"/>
      <c r="N39" s="1316"/>
      <c r="O39" s="1316"/>
      <c r="P39" s="1316"/>
      <c r="Q39" s="1316"/>
      <c r="R39" s="1317"/>
    </row>
    <row r="40" spans="1:18" ht="12.75" customHeight="1">
      <c r="A40" s="84">
        <v>30</v>
      </c>
      <c r="B40" s="227" t="s">
        <v>702</v>
      </c>
      <c r="C40" s="840">
        <v>0</v>
      </c>
      <c r="D40" s="840">
        <v>0</v>
      </c>
      <c r="E40" s="293"/>
      <c r="F40" s="293">
        <v>0</v>
      </c>
      <c r="G40" s="1318"/>
      <c r="H40" s="1319"/>
      <c r="I40" s="1319"/>
      <c r="J40" s="1319"/>
      <c r="K40" s="1319"/>
      <c r="L40" s="1319"/>
      <c r="M40" s="1319"/>
      <c r="N40" s="1319"/>
      <c r="O40" s="1319"/>
      <c r="P40" s="1319"/>
      <c r="Q40" s="1319"/>
      <c r="R40" s="1320"/>
    </row>
    <row r="41" spans="1:18">
      <c r="A41" s="417"/>
      <c r="B41" s="394" t="s">
        <v>703</v>
      </c>
      <c r="C41" s="822">
        <f>SUM(C11:C40)</f>
        <v>0</v>
      </c>
      <c r="D41" s="577">
        <v>0</v>
      </c>
      <c r="E41" s="583"/>
      <c r="F41" s="583">
        <f t="shared" ref="F41:R41" si="0">SUM(F11:F40)</f>
        <v>0</v>
      </c>
      <c r="G41" s="411">
        <f t="shared" si="0"/>
        <v>0</v>
      </c>
      <c r="H41" s="411">
        <f t="shared" si="0"/>
        <v>0</v>
      </c>
      <c r="I41" s="411">
        <f t="shared" si="0"/>
        <v>0</v>
      </c>
      <c r="J41" s="411">
        <f t="shared" si="0"/>
        <v>0</v>
      </c>
      <c r="K41" s="411">
        <f t="shared" si="0"/>
        <v>0</v>
      </c>
      <c r="L41" s="411">
        <f t="shared" si="0"/>
        <v>0</v>
      </c>
      <c r="M41" s="411">
        <f t="shared" si="0"/>
        <v>0</v>
      </c>
      <c r="N41" s="411">
        <f t="shared" si="0"/>
        <v>0</v>
      </c>
      <c r="O41" s="411">
        <f t="shared" si="0"/>
        <v>0</v>
      </c>
      <c r="P41" s="411"/>
      <c r="Q41" s="411"/>
      <c r="R41" s="411">
        <f t="shared" si="0"/>
        <v>0</v>
      </c>
    </row>
    <row r="42" spans="1:18">
      <c r="A42" s="198"/>
      <c r="B42" s="198"/>
      <c r="C42" s="198"/>
      <c r="D42" s="198"/>
      <c r="E42" s="198"/>
    </row>
    <row r="43" spans="1:18">
      <c r="A43" s="1299" t="s">
        <v>222</v>
      </c>
      <c r="B43" s="1299"/>
      <c r="C43" s="1299"/>
      <c r="D43" s="1299"/>
    </row>
    <row r="44" spans="1:18">
      <c r="A44" s="199" t="s">
        <v>114</v>
      </c>
      <c r="B44" s="201" t="s">
        <v>187</v>
      </c>
      <c r="C44" s="201"/>
    </row>
    <row r="45" spans="1:18">
      <c r="A45" s="199" t="s">
        <v>144</v>
      </c>
      <c r="B45" s="1299" t="s">
        <v>577</v>
      </c>
      <c r="C45" s="1299"/>
      <c r="D45" s="1299"/>
      <c r="E45" s="1299"/>
    </row>
    <row r="46" spans="1:18">
      <c r="A46" s="201" t="s">
        <v>145</v>
      </c>
      <c r="B46" s="1299" t="s">
        <v>578</v>
      </c>
      <c r="C46" s="1299"/>
      <c r="D46" s="1299"/>
    </row>
    <row r="47" spans="1:18">
      <c r="A47" s="201" t="s">
        <v>161</v>
      </c>
      <c r="B47" s="1299" t="s">
        <v>579</v>
      </c>
      <c r="C47" s="1299"/>
      <c r="D47" s="1299"/>
      <c r="E47" s="1299"/>
      <c r="F47" s="1299"/>
      <c r="G47" s="1299"/>
      <c r="H47" s="1299"/>
      <c r="I47" s="1299"/>
      <c r="J47" s="1299"/>
      <c r="K47" s="1299"/>
      <c r="L47" s="1299"/>
      <c r="M47" s="1299"/>
      <c r="N47" s="1299"/>
      <c r="O47" s="1299"/>
      <c r="P47" s="1299"/>
      <c r="Q47" s="1299"/>
      <c r="R47" s="1299"/>
    </row>
    <row r="48" spans="1:18">
      <c r="A48" s="201" t="s">
        <v>118</v>
      </c>
      <c r="B48" s="201" t="s">
        <v>202</v>
      </c>
      <c r="C48" s="201"/>
    </row>
    <row r="49" spans="1:18">
      <c r="A49" s="201" t="s">
        <v>119</v>
      </c>
      <c r="B49" s="201" t="s">
        <v>220</v>
      </c>
      <c r="C49" s="201"/>
    </row>
    <row r="50" spans="1:18">
      <c r="A50" s="201"/>
      <c r="B50" s="201" t="s">
        <v>221</v>
      </c>
      <c r="C50" s="201"/>
    </row>
    <row r="51" spans="1:18">
      <c r="A51" s="201"/>
      <c r="B51" s="201"/>
      <c r="C51" s="201"/>
    </row>
    <row r="52" spans="1:18">
      <c r="A52" s="201"/>
      <c r="B52" s="201"/>
      <c r="C52" s="201"/>
    </row>
    <row r="53" spans="1:18" ht="12.75" customHeight="1">
      <c r="A53" s="201" t="s">
        <v>11</v>
      </c>
      <c r="D53" s="201"/>
      <c r="E53" s="201"/>
      <c r="H53" s="201"/>
      <c r="I53" s="201"/>
      <c r="J53" s="201"/>
      <c r="K53" s="201"/>
      <c r="L53" s="201"/>
      <c r="M53" s="201"/>
      <c r="N53" s="201"/>
      <c r="O53" s="201"/>
      <c r="P53" s="201"/>
      <c r="Q53" s="201"/>
      <c r="R53" s="201"/>
    </row>
    <row r="54" spans="1:18" ht="12.75" customHeight="1">
      <c r="G54" s="201"/>
      <c r="H54" s="1298" t="s">
        <v>13</v>
      </c>
      <c r="I54" s="1298"/>
      <c r="J54" s="1298"/>
      <c r="K54" s="1298"/>
      <c r="L54" s="1298"/>
      <c r="M54" s="1298"/>
      <c r="N54" s="1298"/>
      <c r="O54" s="1298"/>
      <c r="P54" s="1298"/>
      <c r="Q54" s="1298"/>
      <c r="R54" s="1298"/>
    </row>
    <row r="55" spans="1:18" ht="12.75" customHeight="1">
      <c r="G55" s="1298" t="s">
        <v>85</v>
      </c>
      <c r="H55" s="1298"/>
      <c r="I55" s="1298"/>
      <c r="J55" s="1298"/>
      <c r="K55" s="1298"/>
      <c r="L55" s="1298"/>
      <c r="M55" s="1298"/>
      <c r="N55" s="1298"/>
      <c r="O55" s="1298"/>
      <c r="P55" s="1298"/>
      <c r="Q55" s="1298"/>
      <c r="R55" s="1298"/>
    </row>
    <row r="56" spans="1:18">
      <c r="A56" s="201"/>
      <c r="B56" s="201"/>
      <c r="H56" s="201"/>
      <c r="I56" s="201"/>
      <c r="J56" s="201"/>
      <c r="K56" s="201"/>
      <c r="L56" s="201"/>
      <c r="M56" s="201"/>
      <c r="N56" s="201"/>
      <c r="O56" s="201"/>
      <c r="P56" s="201"/>
      <c r="Q56" s="201"/>
      <c r="R56" s="201"/>
    </row>
    <row r="58" spans="1:18">
      <c r="A58" s="1306"/>
      <c r="B58" s="1306"/>
      <c r="C58" s="1306"/>
      <c r="D58" s="1306"/>
      <c r="E58" s="1306"/>
      <c r="F58" s="1306"/>
      <c r="G58" s="1306"/>
      <c r="H58" s="1306"/>
      <c r="I58" s="1306"/>
      <c r="J58" s="1306"/>
      <c r="K58" s="1306"/>
      <c r="L58" s="1306"/>
      <c r="M58" s="1306"/>
      <c r="N58" s="1306"/>
      <c r="O58" s="1306"/>
      <c r="P58" s="1306"/>
      <c r="Q58" s="1306"/>
      <c r="R58" s="1306"/>
    </row>
  </sheetData>
  <mergeCells count="23">
    <mergeCell ref="A7:B7"/>
    <mergeCell ref="J7:R7"/>
    <mergeCell ref="A8:A9"/>
    <mergeCell ref="D1:G1"/>
    <mergeCell ref="A2:R2"/>
    <mergeCell ref="A3:R3"/>
    <mergeCell ref="A5:R5"/>
    <mergeCell ref="A6:R6"/>
    <mergeCell ref="B8:B9"/>
    <mergeCell ref="C8:C9"/>
    <mergeCell ref="D8:F9"/>
    <mergeCell ref="G8:J8"/>
    <mergeCell ref="K8:P8"/>
    <mergeCell ref="Q8:R8"/>
    <mergeCell ref="A58:R58"/>
    <mergeCell ref="A43:D43"/>
    <mergeCell ref="B45:E45"/>
    <mergeCell ref="B47:R47"/>
    <mergeCell ref="D10:F10"/>
    <mergeCell ref="B46:D46"/>
    <mergeCell ref="H54:R54"/>
    <mergeCell ref="G55:R55"/>
    <mergeCell ref="G11:R40"/>
  </mergeCells>
  <printOptions horizontalCentered="1"/>
  <pageMargins left="0.70866141732283472" right="0.70866141732283472" top="0.23622047244094491" bottom="0" header="0.31496062992125984" footer="0.31496062992125984"/>
  <pageSetup paperSize="9" scale="65" orientation="landscape" r:id="rId1"/>
  <drawing r:id="rId2"/>
</worksheet>
</file>

<file path=xl/worksheets/sheet62.xml><?xml version="1.0" encoding="utf-8"?>
<worksheet xmlns="http://schemas.openxmlformats.org/spreadsheetml/2006/main" xmlns:r="http://schemas.openxmlformats.org/officeDocument/2006/relationships">
  <sheetPr>
    <tabColor rgb="FF00B050"/>
    <pageSetUpPr fitToPage="1"/>
  </sheetPr>
  <dimension ref="A1:T46"/>
  <sheetViews>
    <sheetView topLeftCell="A19" zoomScale="80" zoomScaleNormal="80" zoomScaleSheetLayoutView="115" workbookViewId="0">
      <selection activeCell="G7" sqref="G7:J7"/>
    </sheetView>
  </sheetViews>
  <sheetFormatPr defaultColWidth="9.140625" defaultRowHeight="15"/>
  <cols>
    <col min="1" max="1" width="7.28515625" style="60" customWidth="1"/>
    <col min="2" max="2" width="17" style="60" customWidth="1"/>
    <col min="3" max="4" width="8.5703125" style="60" customWidth="1"/>
    <col min="5" max="5" width="8.7109375" style="60" customWidth="1"/>
    <col min="6" max="6" width="8.5703125" style="60" customWidth="1"/>
    <col min="7" max="7" width="9.7109375" style="60" customWidth="1"/>
    <col min="8" max="8" width="10.28515625" style="60" customWidth="1"/>
    <col min="9" max="9" width="9.7109375" style="60" customWidth="1"/>
    <col min="10" max="10" width="9.28515625" style="60" customWidth="1"/>
    <col min="11" max="11" width="7" style="60" customWidth="1"/>
    <col min="12" max="12" width="7.28515625" style="60" customWidth="1"/>
    <col min="13" max="13" width="7.42578125" style="60" customWidth="1"/>
    <col min="14" max="14" width="7.85546875" style="60" customWidth="1"/>
    <col min="15" max="15" width="11.42578125" style="60" customWidth="1"/>
    <col min="16" max="16" width="12.28515625" style="60" customWidth="1"/>
    <col min="17" max="17" width="11.5703125" style="60" customWidth="1"/>
    <col min="18" max="18" width="19.28515625" style="60" customWidth="1"/>
    <col min="19" max="19" width="9" style="60" customWidth="1"/>
    <col min="20" max="20" width="9.140625" style="60" hidden="1" customWidth="1"/>
    <col min="21" max="16384" width="9.140625" style="60"/>
  </cols>
  <sheetData>
    <row r="1" spans="1:20" s="13" customFormat="1" ht="15.75">
      <c r="G1" s="1005" t="s">
        <v>0</v>
      </c>
      <c r="H1" s="1005"/>
      <c r="I1" s="1005"/>
      <c r="J1" s="1005"/>
      <c r="K1" s="1005"/>
      <c r="L1" s="1005"/>
      <c r="M1" s="1005"/>
      <c r="N1" s="32"/>
      <c r="O1" s="32"/>
      <c r="R1" s="1167" t="s">
        <v>566</v>
      </c>
      <c r="S1" s="1167"/>
    </row>
    <row r="2" spans="1:20" s="13" customFormat="1" ht="20.25">
      <c r="B2" s="103"/>
      <c r="E2" s="1006" t="s">
        <v>899</v>
      </c>
      <c r="F2" s="1006"/>
      <c r="G2" s="1006"/>
      <c r="H2" s="1006"/>
      <c r="I2" s="1006"/>
      <c r="J2" s="1006"/>
      <c r="K2" s="1006"/>
      <c r="L2" s="1006"/>
      <c r="M2" s="1006"/>
      <c r="N2" s="1006"/>
      <c r="O2" s="1006"/>
    </row>
    <row r="3" spans="1:20" ht="18">
      <c r="B3" s="1333" t="s">
        <v>978</v>
      </c>
      <c r="C3" s="1333"/>
      <c r="D3" s="1333"/>
      <c r="E3" s="1333"/>
      <c r="F3" s="1333"/>
      <c r="G3" s="1333"/>
      <c r="H3" s="1333"/>
      <c r="I3" s="1333"/>
      <c r="J3" s="1333"/>
      <c r="K3" s="1333"/>
      <c r="L3" s="1333"/>
      <c r="M3" s="1333"/>
      <c r="N3" s="1333"/>
      <c r="O3" s="1333"/>
      <c r="P3" s="1333"/>
      <c r="Q3" s="1333"/>
      <c r="R3" s="1333"/>
      <c r="S3" s="1333"/>
      <c r="T3" s="1333"/>
    </row>
    <row r="4" spans="1:20">
      <c r="C4" s="61"/>
      <c r="D4" s="61"/>
      <c r="E4" s="61"/>
      <c r="F4" s="61"/>
      <c r="G4" s="61"/>
      <c r="H4" s="61"/>
      <c r="M4" s="61"/>
      <c r="N4" s="61"/>
      <c r="O4" s="61"/>
      <c r="P4" s="61"/>
      <c r="Q4" s="61"/>
      <c r="R4" s="61"/>
      <c r="S4" s="61"/>
      <c r="T4" s="61"/>
    </row>
    <row r="5" spans="1:20">
      <c r="A5" s="1188" t="s">
        <v>672</v>
      </c>
      <c r="B5" s="1188"/>
    </row>
    <row r="6" spans="1:20">
      <c r="B6" s="63"/>
    </row>
    <row r="7" spans="1:20" s="64" customFormat="1" ht="42" customHeight="1">
      <c r="A7" s="985" t="s">
        <v>2</v>
      </c>
      <c r="B7" s="1334" t="s">
        <v>3</v>
      </c>
      <c r="C7" s="1331" t="s">
        <v>252</v>
      </c>
      <c r="D7" s="1331"/>
      <c r="E7" s="1331"/>
      <c r="F7" s="1331"/>
      <c r="G7" s="1328" t="s">
        <v>979</v>
      </c>
      <c r="H7" s="1329"/>
      <c r="I7" s="1329"/>
      <c r="J7" s="1332"/>
      <c r="K7" s="1328" t="s">
        <v>216</v>
      </c>
      <c r="L7" s="1329"/>
      <c r="M7" s="1329"/>
      <c r="N7" s="1332"/>
      <c r="O7" s="1328" t="s">
        <v>107</v>
      </c>
      <c r="P7" s="1329"/>
      <c r="Q7" s="1329"/>
      <c r="R7" s="1330"/>
    </row>
    <row r="8" spans="1:20" s="65" customFormat="1" ht="25.5">
      <c r="A8" s="985"/>
      <c r="B8" s="1335"/>
      <c r="C8" s="541" t="s">
        <v>93</v>
      </c>
      <c r="D8" s="541" t="s">
        <v>97</v>
      </c>
      <c r="E8" s="541" t="s">
        <v>98</v>
      </c>
      <c r="F8" s="541" t="s">
        <v>18</v>
      </c>
      <c r="G8" s="541" t="s">
        <v>93</v>
      </c>
      <c r="H8" s="541" t="s">
        <v>97</v>
      </c>
      <c r="I8" s="541" t="s">
        <v>98</v>
      </c>
      <c r="J8" s="541" t="s">
        <v>18</v>
      </c>
      <c r="K8" s="541" t="s">
        <v>93</v>
      </c>
      <c r="L8" s="541" t="s">
        <v>97</v>
      </c>
      <c r="M8" s="541" t="s">
        <v>98</v>
      </c>
      <c r="N8" s="541" t="s">
        <v>18</v>
      </c>
      <c r="O8" s="541" t="s">
        <v>150</v>
      </c>
      <c r="P8" s="541" t="s">
        <v>151</v>
      </c>
      <c r="Q8" s="543" t="s">
        <v>152</v>
      </c>
      <c r="R8" s="541" t="s">
        <v>153</v>
      </c>
      <c r="S8" s="96"/>
    </row>
    <row r="9" spans="1:20" s="124" customFormat="1" ht="16.149999999999999" customHeight="1">
      <c r="A9" s="532">
        <v>1</v>
      </c>
      <c r="B9" s="542">
        <v>2</v>
      </c>
      <c r="C9" s="541">
        <v>3</v>
      </c>
      <c r="D9" s="541">
        <v>4</v>
      </c>
      <c r="E9" s="541">
        <v>5</v>
      </c>
      <c r="F9" s="541">
        <v>6</v>
      </c>
      <c r="G9" s="541">
        <v>7</v>
      </c>
      <c r="H9" s="541">
        <v>8</v>
      </c>
      <c r="I9" s="541">
        <v>9</v>
      </c>
      <c r="J9" s="541">
        <v>10</v>
      </c>
      <c r="K9" s="541">
        <v>11</v>
      </c>
      <c r="L9" s="541">
        <v>12</v>
      </c>
      <c r="M9" s="541">
        <v>13</v>
      </c>
      <c r="N9" s="541">
        <v>14</v>
      </c>
      <c r="O9" s="541">
        <v>15</v>
      </c>
      <c r="P9" s="541">
        <v>16</v>
      </c>
      <c r="Q9" s="541">
        <v>17</v>
      </c>
      <c r="R9" s="542">
        <v>18</v>
      </c>
    </row>
    <row r="10" spans="1:20" s="124" customFormat="1" ht="16.149999999999999" customHeight="1">
      <c r="A10" s="84">
        <v>1</v>
      </c>
      <c r="B10" s="225" t="s">
        <v>673</v>
      </c>
      <c r="C10" s="497">
        <v>1497</v>
      </c>
      <c r="D10" s="497">
        <v>89</v>
      </c>
      <c r="E10" s="497">
        <v>0</v>
      </c>
      <c r="F10" s="497">
        <f>E10+D10+C10</f>
        <v>1586</v>
      </c>
      <c r="G10" s="306">
        <v>2045</v>
      </c>
      <c r="H10" s="306">
        <v>0</v>
      </c>
      <c r="I10" s="306">
        <v>0</v>
      </c>
      <c r="J10" s="306">
        <f>I10+H10+G10</f>
        <v>2045</v>
      </c>
      <c r="K10" s="306">
        <v>329</v>
      </c>
      <c r="L10" s="306">
        <v>0</v>
      </c>
      <c r="M10" s="306">
        <v>0</v>
      </c>
      <c r="N10" s="306">
        <f>K10+L10+M10</f>
        <v>329</v>
      </c>
      <c r="O10" s="497">
        <v>0</v>
      </c>
      <c r="P10" s="497">
        <v>0</v>
      </c>
      <c r="Q10" s="497">
        <v>0</v>
      </c>
      <c r="R10" s="496">
        <v>0</v>
      </c>
    </row>
    <row r="11" spans="1:20" s="124" customFormat="1" ht="16.149999999999999" customHeight="1">
      <c r="A11" s="84">
        <v>2</v>
      </c>
      <c r="B11" s="225" t="s">
        <v>674</v>
      </c>
      <c r="C11" s="497">
        <v>2336</v>
      </c>
      <c r="D11" s="497">
        <v>428</v>
      </c>
      <c r="E11" s="497">
        <v>0</v>
      </c>
      <c r="F11" s="497">
        <f t="shared" ref="F11:F39" si="0">E11+D11+C11</f>
        <v>2764</v>
      </c>
      <c r="G11" s="306">
        <v>2797</v>
      </c>
      <c r="H11" s="306">
        <v>355</v>
      </c>
      <c r="I11" s="306">
        <v>0</v>
      </c>
      <c r="J11" s="306">
        <f t="shared" ref="J11:J39" si="1">I11+H11+G11</f>
        <v>3152</v>
      </c>
      <c r="K11" s="306">
        <v>351</v>
      </c>
      <c r="L11" s="306">
        <v>0</v>
      </c>
      <c r="M11" s="306">
        <v>0</v>
      </c>
      <c r="N11" s="306">
        <f t="shared" ref="N11:N39" si="2">K11+L11+M11</f>
        <v>351</v>
      </c>
      <c r="O11" s="497">
        <v>0</v>
      </c>
      <c r="P11" s="497">
        <v>0</v>
      </c>
      <c r="Q11" s="497">
        <v>0</v>
      </c>
      <c r="R11" s="496">
        <v>0</v>
      </c>
    </row>
    <row r="12" spans="1:20" s="124" customFormat="1" ht="16.149999999999999" customHeight="1">
      <c r="A12" s="84">
        <v>3</v>
      </c>
      <c r="B12" s="225" t="s">
        <v>675</v>
      </c>
      <c r="C12" s="497">
        <v>1624</v>
      </c>
      <c r="D12" s="497">
        <v>70</v>
      </c>
      <c r="E12" s="497">
        <v>0</v>
      </c>
      <c r="F12" s="497">
        <f t="shared" si="0"/>
        <v>1694</v>
      </c>
      <c r="G12" s="306">
        <v>2323</v>
      </c>
      <c r="H12" s="306">
        <v>0</v>
      </c>
      <c r="I12" s="306">
        <v>0</v>
      </c>
      <c r="J12" s="306">
        <f t="shared" si="1"/>
        <v>2323</v>
      </c>
      <c r="K12" s="306">
        <v>240</v>
      </c>
      <c r="L12" s="306">
        <v>0</v>
      </c>
      <c r="M12" s="306">
        <v>0</v>
      </c>
      <c r="N12" s="306">
        <f t="shared" si="2"/>
        <v>240</v>
      </c>
      <c r="O12" s="497">
        <v>0</v>
      </c>
      <c r="P12" s="497">
        <v>0</v>
      </c>
      <c r="Q12" s="497">
        <v>0</v>
      </c>
      <c r="R12" s="496">
        <v>0</v>
      </c>
    </row>
    <row r="13" spans="1:20" s="124" customFormat="1" ht="16.149999999999999" customHeight="1">
      <c r="A13" s="84">
        <v>4</v>
      </c>
      <c r="B13" s="225" t="s">
        <v>676</v>
      </c>
      <c r="C13" s="497">
        <v>1646</v>
      </c>
      <c r="D13" s="497">
        <v>191</v>
      </c>
      <c r="E13" s="497">
        <v>0</v>
      </c>
      <c r="F13" s="497">
        <f t="shared" si="0"/>
        <v>1837</v>
      </c>
      <c r="G13" s="306">
        <v>2054</v>
      </c>
      <c r="H13" s="306">
        <v>190</v>
      </c>
      <c r="I13" s="306">
        <v>0</v>
      </c>
      <c r="J13" s="306">
        <f t="shared" si="1"/>
        <v>2244</v>
      </c>
      <c r="K13" s="306">
        <v>276</v>
      </c>
      <c r="L13" s="306">
        <v>0</v>
      </c>
      <c r="M13" s="306">
        <v>0</v>
      </c>
      <c r="N13" s="306">
        <f t="shared" si="2"/>
        <v>276</v>
      </c>
      <c r="O13" s="497">
        <v>0</v>
      </c>
      <c r="P13" s="497">
        <v>0</v>
      </c>
      <c r="Q13" s="497">
        <v>0</v>
      </c>
      <c r="R13" s="496">
        <v>0</v>
      </c>
    </row>
    <row r="14" spans="1:20" s="124" customFormat="1" ht="16.149999999999999" customHeight="1">
      <c r="A14" s="84">
        <v>5</v>
      </c>
      <c r="B14" s="225" t="s">
        <v>677</v>
      </c>
      <c r="C14" s="497">
        <v>2170</v>
      </c>
      <c r="D14" s="497">
        <v>33</v>
      </c>
      <c r="E14" s="497">
        <v>0</v>
      </c>
      <c r="F14" s="497">
        <f t="shared" si="0"/>
        <v>2203</v>
      </c>
      <c r="G14" s="306">
        <v>2942</v>
      </c>
      <c r="H14" s="306">
        <v>0</v>
      </c>
      <c r="I14" s="306">
        <v>0</v>
      </c>
      <c r="J14" s="306">
        <f t="shared" si="1"/>
        <v>2942</v>
      </c>
      <c r="K14" s="306">
        <v>392</v>
      </c>
      <c r="L14" s="306">
        <v>0</v>
      </c>
      <c r="M14" s="306">
        <v>0</v>
      </c>
      <c r="N14" s="306">
        <f t="shared" si="2"/>
        <v>392</v>
      </c>
      <c r="O14" s="497">
        <v>0</v>
      </c>
      <c r="P14" s="497">
        <v>0</v>
      </c>
      <c r="Q14" s="497">
        <v>0</v>
      </c>
      <c r="R14" s="496">
        <v>0</v>
      </c>
    </row>
    <row r="15" spans="1:20" s="124" customFormat="1" ht="16.149999999999999" customHeight="1">
      <c r="A15" s="84">
        <v>6</v>
      </c>
      <c r="B15" s="225" t="s">
        <v>678</v>
      </c>
      <c r="C15" s="497">
        <v>800</v>
      </c>
      <c r="D15" s="497">
        <v>0</v>
      </c>
      <c r="E15" s="497">
        <v>0</v>
      </c>
      <c r="F15" s="497">
        <f t="shared" si="0"/>
        <v>800</v>
      </c>
      <c r="G15" s="306">
        <v>1013</v>
      </c>
      <c r="H15" s="306">
        <v>0</v>
      </c>
      <c r="I15" s="306">
        <v>0</v>
      </c>
      <c r="J15" s="306">
        <f t="shared" si="1"/>
        <v>1013</v>
      </c>
      <c r="K15" s="306">
        <v>138</v>
      </c>
      <c r="L15" s="306">
        <v>0</v>
      </c>
      <c r="M15" s="306">
        <v>0</v>
      </c>
      <c r="N15" s="306">
        <f t="shared" si="2"/>
        <v>138</v>
      </c>
      <c r="O15" s="497">
        <v>0</v>
      </c>
      <c r="P15" s="497">
        <v>0</v>
      </c>
      <c r="Q15" s="497">
        <v>0</v>
      </c>
      <c r="R15" s="496">
        <v>0</v>
      </c>
    </row>
    <row r="16" spans="1:20" s="124" customFormat="1" ht="16.149999999999999" customHeight="1">
      <c r="A16" s="84">
        <v>7</v>
      </c>
      <c r="B16" s="225" t="s">
        <v>679</v>
      </c>
      <c r="C16" s="497">
        <v>2111</v>
      </c>
      <c r="D16" s="497">
        <v>151</v>
      </c>
      <c r="E16" s="497">
        <v>0</v>
      </c>
      <c r="F16" s="497">
        <f t="shared" si="0"/>
        <v>2262</v>
      </c>
      <c r="G16" s="306">
        <v>3094</v>
      </c>
      <c r="H16" s="306">
        <v>0</v>
      </c>
      <c r="I16" s="306">
        <v>0</v>
      </c>
      <c r="J16" s="306">
        <f t="shared" si="1"/>
        <v>3094</v>
      </c>
      <c r="K16" s="306">
        <v>248</v>
      </c>
      <c r="L16" s="306">
        <v>0</v>
      </c>
      <c r="M16" s="306">
        <v>0</v>
      </c>
      <c r="N16" s="306">
        <f t="shared" si="2"/>
        <v>248</v>
      </c>
      <c r="O16" s="497">
        <v>0</v>
      </c>
      <c r="P16" s="497">
        <v>0</v>
      </c>
      <c r="Q16" s="497">
        <v>0</v>
      </c>
      <c r="R16" s="496">
        <v>0</v>
      </c>
    </row>
    <row r="17" spans="1:18" s="124" customFormat="1" ht="16.149999999999999" customHeight="1">
      <c r="A17" s="84">
        <v>8</v>
      </c>
      <c r="B17" s="225" t="s">
        <v>680</v>
      </c>
      <c r="C17" s="497">
        <v>583</v>
      </c>
      <c r="D17" s="497">
        <v>0</v>
      </c>
      <c r="E17" s="497">
        <v>0</v>
      </c>
      <c r="F17" s="497">
        <f t="shared" si="0"/>
        <v>583</v>
      </c>
      <c r="G17" s="306">
        <v>757</v>
      </c>
      <c r="H17" s="306">
        <v>0</v>
      </c>
      <c r="I17" s="306">
        <v>0</v>
      </c>
      <c r="J17" s="306">
        <f t="shared" si="1"/>
        <v>757</v>
      </c>
      <c r="K17" s="306">
        <v>127</v>
      </c>
      <c r="L17" s="306">
        <v>0</v>
      </c>
      <c r="M17" s="306">
        <v>0</v>
      </c>
      <c r="N17" s="306">
        <f t="shared" si="2"/>
        <v>127</v>
      </c>
      <c r="O17" s="497">
        <v>0</v>
      </c>
      <c r="P17" s="497">
        <v>0</v>
      </c>
      <c r="Q17" s="497">
        <v>0</v>
      </c>
      <c r="R17" s="496">
        <v>0</v>
      </c>
    </row>
    <row r="18" spans="1:18" s="124" customFormat="1" ht="16.149999999999999" customHeight="1">
      <c r="A18" s="84">
        <v>9</v>
      </c>
      <c r="B18" s="225" t="s">
        <v>681</v>
      </c>
      <c r="C18" s="497">
        <v>1395</v>
      </c>
      <c r="D18" s="497">
        <v>117</v>
      </c>
      <c r="E18" s="497">
        <v>0</v>
      </c>
      <c r="F18" s="497">
        <f t="shared" si="0"/>
        <v>1512</v>
      </c>
      <c r="G18" s="306">
        <v>1921</v>
      </c>
      <c r="H18" s="306">
        <v>0</v>
      </c>
      <c r="I18" s="306">
        <v>0</v>
      </c>
      <c r="J18" s="306">
        <f t="shared" si="1"/>
        <v>1921</v>
      </c>
      <c r="K18" s="306">
        <v>299</v>
      </c>
      <c r="L18" s="306">
        <v>0</v>
      </c>
      <c r="M18" s="306">
        <v>0</v>
      </c>
      <c r="N18" s="306">
        <f t="shared" si="2"/>
        <v>299</v>
      </c>
      <c r="O18" s="497">
        <v>0</v>
      </c>
      <c r="P18" s="497">
        <v>0</v>
      </c>
      <c r="Q18" s="497">
        <v>0</v>
      </c>
      <c r="R18" s="496">
        <v>0</v>
      </c>
    </row>
    <row r="19" spans="1:18" s="124" customFormat="1" ht="16.149999999999999" customHeight="1">
      <c r="A19" s="84">
        <v>10</v>
      </c>
      <c r="B19" s="225" t="s">
        <v>682</v>
      </c>
      <c r="C19" s="497">
        <v>1198</v>
      </c>
      <c r="D19" s="497">
        <v>11</v>
      </c>
      <c r="E19" s="497">
        <v>0</v>
      </c>
      <c r="F19" s="497">
        <f t="shared" si="0"/>
        <v>1209</v>
      </c>
      <c r="G19" s="306">
        <v>1591</v>
      </c>
      <c r="H19" s="306">
        <v>12</v>
      </c>
      <c r="I19" s="306">
        <v>0</v>
      </c>
      <c r="J19" s="306">
        <f t="shared" si="1"/>
        <v>1603</v>
      </c>
      <c r="K19" s="306">
        <v>463</v>
      </c>
      <c r="L19" s="306">
        <v>0</v>
      </c>
      <c r="M19" s="306">
        <v>0</v>
      </c>
      <c r="N19" s="306">
        <f t="shared" si="2"/>
        <v>463</v>
      </c>
      <c r="O19" s="497">
        <v>0</v>
      </c>
      <c r="P19" s="497">
        <v>0</v>
      </c>
      <c r="Q19" s="497">
        <v>0</v>
      </c>
      <c r="R19" s="496">
        <v>0</v>
      </c>
    </row>
    <row r="20" spans="1:18" s="124" customFormat="1" ht="16.149999999999999" customHeight="1">
      <c r="A20" s="84">
        <v>11</v>
      </c>
      <c r="B20" s="225" t="s">
        <v>683</v>
      </c>
      <c r="C20" s="497">
        <v>3367</v>
      </c>
      <c r="D20" s="497">
        <v>80</v>
      </c>
      <c r="E20" s="497">
        <v>0</v>
      </c>
      <c r="F20" s="497">
        <f t="shared" si="0"/>
        <v>3447</v>
      </c>
      <c r="G20" s="306">
        <v>4148</v>
      </c>
      <c r="H20" s="306">
        <v>361</v>
      </c>
      <c r="I20" s="306"/>
      <c r="J20" s="306">
        <f t="shared" si="1"/>
        <v>4509</v>
      </c>
      <c r="K20" s="306">
        <v>492</v>
      </c>
      <c r="L20" s="306">
        <v>0</v>
      </c>
      <c r="M20" s="306">
        <v>0</v>
      </c>
      <c r="N20" s="306">
        <f t="shared" si="2"/>
        <v>492</v>
      </c>
      <c r="O20" s="497">
        <v>0</v>
      </c>
      <c r="P20" s="497">
        <v>0</v>
      </c>
      <c r="Q20" s="497">
        <v>0</v>
      </c>
      <c r="R20" s="496">
        <v>0</v>
      </c>
    </row>
    <row r="21" spans="1:18" s="124" customFormat="1" ht="16.149999999999999" customHeight="1">
      <c r="A21" s="84">
        <v>12</v>
      </c>
      <c r="B21" s="225" t="s">
        <v>684</v>
      </c>
      <c r="C21" s="497">
        <v>1230</v>
      </c>
      <c r="D21" s="497">
        <v>159</v>
      </c>
      <c r="E21" s="497">
        <v>0</v>
      </c>
      <c r="F21" s="497">
        <f t="shared" si="0"/>
        <v>1389</v>
      </c>
      <c r="G21" s="306">
        <v>1781</v>
      </c>
      <c r="H21" s="306">
        <v>0</v>
      </c>
      <c r="I21" s="306">
        <v>0</v>
      </c>
      <c r="J21" s="306">
        <f t="shared" si="1"/>
        <v>1781</v>
      </c>
      <c r="K21" s="306">
        <v>360</v>
      </c>
      <c r="L21" s="306">
        <v>0</v>
      </c>
      <c r="M21" s="306">
        <v>0</v>
      </c>
      <c r="N21" s="306">
        <f t="shared" si="2"/>
        <v>360</v>
      </c>
      <c r="O21" s="497">
        <v>0</v>
      </c>
      <c r="P21" s="497">
        <v>0</v>
      </c>
      <c r="Q21" s="497">
        <v>0</v>
      </c>
      <c r="R21" s="496">
        <v>0</v>
      </c>
    </row>
    <row r="22" spans="1:18" s="124" customFormat="1" ht="16.149999999999999" customHeight="1">
      <c r="A22" s="84">
        <v>13</v>
      </c>
      <c r="B22" s="225" t="s">
        <v>685</v>
      </c>
      <c r="C22" s="497">
        <v>2037</v>
      </c>
      <c r="D22" s="497">
        <v>308</v>
      </c>
      <c r="E22" s="497">
        <v>0</v>
      </c>
      <c r="F22" s="497">
        <f t="shared" si="0"/>
        <v>2345</v>
      </c>
      <c r="G22" s="306">
        <v>2733</v>
      </c>
      <c r="H22" s="306">
        <v>0</v>
      </c>
      <c r="I22" s="306">
        <v>0</v>
      </c>
      <c r="J22" s="306">
        <f t="shared" si="1"/>
        <v>2733</v>
      </c>
      <c r="K22" s="306">
        <v>272</v>
      </c>
      <c r="L22" s="306">
        <v>0</v>
      </c>
      <c r="M22" s="306">
        <v>0</v>
      </c>
      <c r="N22" s="306">
        <f t="shared" si="2"/>
        <v>272</v>
      </c>
      <c r="O22" s="497">
        <v>0</v>
      </c>
      <c r="P22" s="497">
        <v>0</v>
      </c>
      <c r="Q22" s="497">
        <v>0</v>
      </c>
      <c r="R22" s="496">
        <v>0</v>
      </c>
    </row>
    <row r="23" spans="1:18" s="124" customFormat="1" ht="16.149999999999999" customHeight="1">
      <c r="A23" s="84">
        <v>14</v>
      </c>
      <c r="B23" s="225" t="s">
        <v>686</v>
      </c>
      <c r="C23" s="497">
        <v>622</v>
      </c>
      <c r="D23" s="497">
        <v>46</v>
      </c>
      <c r="E23" s="497">
        <v>0</v>
      </c>
      <c r="F23" s="497">
        <f t="shared" si="0"/>
        <v>668</v>
      </c>
      <c r="G23" s="306">
        <v>957</v>
      </c>
      <c r="H23" s="306">
        <v>0</v>
      </c>
      <c r="I23" s="306">
        <v>0</v>
      </c>
      <c r="J23" s="306">
        <f t="shared" si="1"/>
        <v>957</v>
      </c>
      <c r="K23" s="306">
        <v>260</v>
      </c>
      <c r="L23" s="306">
        <v>0</v>
      </c>
      <c r="M23" s="306">
        <v>0</v>
      </c>
      <c r="N23" s="306">
        <f t="shared" si="2"/>
        <v>260</v>
      </c>
      <c r="O23" s="497">
        <v>0</v>
      </c>
      <c r="P23" s="497">
        <v>0</v>
      </c>
      <c r="Q23" s="497">
        <v>0</v>
      </c>
      <c r="R23" s="496">
        <v>0</v>
      </c>
    </row>
    <row r="24" spans="1:18" s="124" customFormat="1" ht="16.149999999999999" customHeight="1">
      <c r="A24" s="84">
        <v>15</v>
      </c>
      <c r="B24" s="225" t="s">
        <v>687</v>
      </c>
      <c r="C24" s="497">
        <v>2301</v>
      </c>
      <c r="D24" s="497">
        <v>15</v>
      </c>
      <c r="E24" s="497">
        <v>0</v>
      </c>
      <c r="F24" s="497">
        <f t="shared" si="0"/>
        <v>2316</v>
      </c>
      <c r="G24" s="306">
        <v>2731</v>
      </c>
      <c r="H24" s="306">
        <v>0</v>
      </c>
      <c r="I24" s="306">
        <v>0</v>
      </c>
      <c r="J24" s="306">
        <f t="shared" si="1"/>
        <v>2731</v>
      </c>
      <c r="K24" s="306">
        <v>399</v>
      </c>
      <c r="L24" s="306">
        <v>0</v>
      </c>
      <c r="M24" s="306">
        <v>0</v>
      </c>
      <c r="N24" s="306">
        <f t="shared" si="2"/>
        <v>399</v>
      </c>
      <c r="O24" s="497">
        <v>0</v>
      </c>
      <c r="P24" s="497">
        <v>0</v>
      </c>
      <c r="Q24" s="497">
        <v>0</v>
      </c>
      <c r="R24" s="496">
        <v>0</v>
      </c>
    </row>
    <row r="25" spans="1:18" s="124" customFormat="1" ht="16.149999999999999" customHeight="1">
      <c r="A25" s="84">
        <v>16</v>
      </c>
      <c r="B25" s="227" t="s">
        <v>688</v>
      </c>
      <c r="C25" s="497">
        <v>1830</v>
      </c>
      <c r="D25" s="497">
        <v>33</v>
      </c>
      <c r="E25" s="497">
        <v>0</v>
      </c>
      <c r="F25" s="497">
        <f>E25+D25+C25</f>
        <v>1863</v>
      </c>
      <c r="G25" s="306">
        <v>2182</v>
      </c>
      <c r="H25" s="306">
        <v>54</v>
      </c>
      <c r="I25" s="306">
        <v>0</v>
      </c>
      <c r="J25" s="306">
        <f t="shared" si="1"/>
        <v>2236</v>
      </c>
      <c r="K25" s="306">
        <v>536</v>
      </c>
      <c r="L25" s="306">
        <v>0</v>
      </c>
      <c r="M25" s="306">
        <v>0</v>
      </c>
      <c r="N25" s="306">
        <f t="shared" si="2"/>
        <v>536</v>
      </c>
      <c r="O25" s="497">
        <v>0</v>
      </c>
      <c r="P25" s="497">
        <v>0</v>
      </c>
      <c r="Q25" s="497">
        <v>0</v>
      </c>
      <c r="R25" s="496">
        <v>0</v>
      </c>
    </row>
    <row r="26" spans="1:18" s="124" customFormat="1" ht="16.149999999999999" customHeight="1">
      <c r="A26" s="84">
        <v>17</v>
      </c>
      <c r="B26" s="227" t="s">
        <v>689</v>
      </c>
      <c r="C26" s="497">
        <v>1725</v>
      </c>
      <c r="D26" s="497">
        <v>207</v>
      </c>
      <c r="E26" s="497">
        <v>0</v>
      </c>
      <c r="F26" s="497">
        <f t="shared" si="0"/>
        <v>1932</v>
      </c>
      <c r="G26" s="306">
        <v>2368</v>
      </c>
      <c r="H26" s="306">
        <v>73</v>
      </c>
      <c r="I26" s="306">
        <v>0</v>
      </c>
      <c r="J26" s="306">
        <f t="shared" si="1"/>
        <v>2441</v>
      </c>
      <c r="K26" s="306">
        <v>479</v>
      </c>
      <c r="L26" s="306">
        <v>0</v>
      </c>
      <c r="M26" s="306">
        <v>0</v>
      </c>
      <c r="N26" s="306">
        <f t="shared" si="2"/>
        <v>479</v>
      </c>
      <c r="O26" s="497">
        <v>0</v>
      </c>
      <c r="P26" s="497">
        <v>0</v>
      </c>
      <c r="Q26" s="497">
        <v>0</v>
      </c>
      <c r="R26" s="496">
        <v>0</v>
      </c>
    </row>
    <row r="27" spans="1:18" s="124" customFormat="1" ht="16.149999999999999" customHeight="1">
      <c r="A27" s="84">
        <v>18</v>
      </c>
      <c r="B27" s="227" t="s">
        <v>690</v>
      </c>
      <c r="C27" s="497">
        <v>2531</v>
      </c>
      <c r="D27" s="497">
        <v>203</v>
      </c>
      <c r="E27" s="497">
        <v>0</v>
      </c>
      <c r="F27" s="497">
        <f t="shared" si="0"/>
        <v>2734</v>
      </c>
      <c r="G27" s="306">
        <v>2487</v>
      </c>
      <c r="H27" s="306">
        <v>622</v>
      </c>
      <c r="I27" s="306">
        <v>0</v>
      </c>
      <c r="J27" s="306">
        <f t="shared" si="1"/>
        <v>3109</v>
      </c>
      <c r="K27" s="306">
        <v>1719</v>
      </c>
      <c r="L27" s="306">
        <v>0</v>
      </c>
      <c r="M27" s="306">
        <v>0</v>
      </c>
      <c r="N27" s="306">
        <f t="shared" si="2"/>
        <v>1719</v>
      </c>
      <c r="O27" s="497">
        <v>0</v>
      </c>
      <c r="P27" s="497">
        <v>0</v>
      </c>
      <c r="Q27" s="497">
        <v>0</v>
      </c>
      <c r="R27" s="496">
        <v>0</v>
      </c>
    </row>
    <row r="28" spans="1:18" s="124" customFormat="1" ht="16.149999999999999" customHeight="1">
      <c r="A28" s="84">
        <v>19</v>
      </c>
      <c r="B28" s="227" t="s">
        <v>691</v>
      </c>
      <c r="C28" s="497">
        <v>1318</v>
      </c>
      <c r="D28" s="497">
        <v>95</v>
      </c>
      <c r="E28" s="497">
        <v>0</v>
      </c>
      <c r="F28" s="497">
        <f t="shared" si="0"/>
        <v>1413</v>
      </c>
      <c r="G28" s="306">
        <v>1924</v>
      </c>
      <c r="H28" s="306">
        <v>86</v>
      </c>
      <c r="I28" s="306">
        <v>0</v>
      </c>
      <c r="J28" s="306">
        <f t="shared" si="1"/>
        <v>2010</v>
      </c>
      <c r="K28" s="306">
        <v>348</v>
      </c>
      <c r="L28" s="306">
        <v>0</v>
      </c>
      <c r="M28" s="306">
        <v>0</v>
      </c>
      <c r="N28" s="306">
        <f t="shared" si="2"/>
        <v>348</v>
      </c>
      <c r="O28" s="497">
        <v>0</v>
      </c>
      <c r="P28" s="497">
        <v>0</v>
      </c>
      <c r="Q28" s="497">
        <v>0</v>
      </c>
      <c r="R28" s="496">
        <v>0</v>
      </c>
    </row>
    <row r="29" spans="1:18" s="124" customFormat="1" ht="16.149999999999999" customHeight="1">
      <c r="A29" s="84">
        <v>20</v>
      </c>
      <c r="B29" s="227" t="s">
        <v>692</v>
      </c>
      <c r="C29" s="497">
        <v>2510</v>
      </c>
      <c r="D29" s="497">
        <v>41</v>
      </c>
      <c r="E29" s="497">
        <v>0</v>
      </c>
      <c r="F29" s="497">
        <f t="shared" si="0"/>
        <v>2551</v>
      </c>
      <c r="G29" s="306">
        <v>2839</v>
      </c>
      <c r="H29" s="306">
        <v>97</v>
      </c>
      <c r="I29" s="306">
        <v>0</v>
      </c>
      <c r="J29" s="306">
        <f t="shared" si="1"/>
        <v>2936</v>
      </c>
      <c r="K29" s="306">
        <v>1111</v>
      </c>
      <c r="L29" s="306">
        <v>0</v>
      </c>
      <c r="M29" s="306">
        <v>0</v>
      </c>
      <c r="N29" s="306">
        <f t="shared" si="2"/>
        <v>1111</v>
      </c>
      <c r="O29" s="497">
        <v>0</v>
      </c>
      <c r="P29" s="497">
        <v>0</v>
      </c>
      <c r="Q29" s="497">
        <v>0</v>
      </c>
      <c r="R29" s="496">
        <v>0</v>
      </c>
    </row>
    <row r="30" spans="1:18" s="124" customFormat="1" ht="16.149999999999999" customHeight="1">
      <c r="A30" s="84">
        <v>21</v>
      </c>
      <c r="B30" s="227" t="s">
        <v>693</v>
      </c>
      <c r="C30" s="497">
        <v>1315</v>
      </c>
      <c r="D30" s="497">
        <v>21</v>
      </c>
      <c r="E30" s="497">
        <v>0</v>
      </c>
      <c r="F30" s="497">
        <f t="shared" si="0"/>
        <v>1336</v>
      </c>
      <c r="G30" s="306">
        <v>1561</v>
      </c>
      <c r="H30" s="306">
        <v>0</v>
      </c>
      <c r="I30" s="306">
        <v>0</v>
      </c>
      <c r="J30" s="306">
        <f t="shared" si="1"/>
        <v>1561</v>
      </c>
      <c r="K30" s="306">
        <v>421</v>
      </c>
      <c r="L30" s="306">
        <v>0</v>
      </c>
      <c r="M30" s="306">
        <v>0</v>
      </c>
      <c r="N30" s="306">
        <f t="shared" si="2"/>
        <v>421</v>
      </c>
      <c r="O30" s="497">
        <v>0</v>
      </c>
      <c r="P30" s="497">
        <v>0</v>
      </c>
      <c r="Q30" s="497">
        <v>0</v>
      </c>
      <c r="R30" s="496">
        <v>0</v>
      </c>
    </row>
    <row r="31" spans="1:18" s="124" customFormat="1" ht="16.149999999999999" customHeight="1">
      <c r="A31" s="84">
        <v>22</v>
      </c>
      <c r="B31" s="227" t="s">
        <v>694</v>
      </c>
      <c r="C31" s="497">
        <v>4051</v>
      </c>
      <c r="D31" s="497">
        <v>219</v>
      </c>
      <c r="E31" s="497">
        <v>0</v>
      </c>
      <c r="F31" s="497">
        <f t="shared" si="0"/>
        <v>4270</v>
      </c>
      <c r="G31" s="306">
        <v>3085</v>
      </c>
      <c r="H31" s="306">
        <v>1770</v>
      </c>
      <c r="I31" s="306">
        <v>5</v>
      </c>
      <c r="J31" s="306">
        <f t="shared" si="1"/>
        <v>4860</v>
      </c>
      <c r="K31" s="306">
        <v>1153</v>
      </c>
      <c r="L31" s="306">
        <v>0</v>
      </c>
      <c r="M31" s="306">
        <v>0</v>
      </c>
      <c r="N31" s="306">
        <f t="shared" si="2"/>
        <v>1153</v>
      </c>
      <c r="O31" s="497">
        <v>0</v>
      </c>
      <c r="P31" s="497">
        <v>0</v>
      </c>
      <c r="Q31" s="497">
        <v>0</v>
      </c>
      <c r="R31" s="496">
        <v>0</v>
      </c>
    </row>
    <row r="32" spans="1:18" s="124" customFormat="1" ht="16.149999999999999" customHeight="1">
      <c r="A32" s="84">
        <v>23</v>
      </c>
      <c r="B32" s="227" t="s">
        <v>695</v>
      </c>
      <c r="C32" s="497">
        <v>1903</v>
      </c>
      <c r="D32" s="497">
        <v>25</v>
      </c>
      <c r="E32" s="497">
        <v>0</v>
      </c>
      <c r="F32" s="497">
        <f t="shared" si="0"/>
        <v>1928</v>
      </c>
      <c r="G32" s="306">
        <v>2217</v>
      </c>
      <c r="H32" s="306">
        <v>0</v>
      </c>
      <c r="I32" s="306">
        <v>51</v>
      </c>
      <c r="J32" s="306">
        <f t="shared" si="1"/>
        <v>2268</v>
      </c>
      <c r="K32" s="306">
        <v>504</v>
      </c>
      <c r="L32" s="306">
        <v>0</v>
      </c>
      <c r="M32" s="306">
        <v>0</v>
      </c>
      <c r="N32" s="306">
        <f t="shared" si="2"/>
        <v>504</v>
      </c>
      <c r="O32" s="497">
        <v>0</v>
      </c>
      <c r="P32" s="497">
        <v>0</v>
      </c>
      <c r="Q32" s="497">
        <v>0</v>
      </c>
      <c r="R32" s="496">
        <v>0</v>
      </c>
    </row>
    <row r="33" spans="1:19" s="124" customFormat="1" ht="16.149999999999999" customHeight="1">
      <c r="A33" s="84">
        <v>24</v>
      </c>
      <c r="B33" s="227" t="s">
        <v>696</v>
      </c>
      <c r="C33" s="497">
        <v>1093</v>
      </c>
      <c r="D33" s="497">
        <v>59</v>
      </c>
      <c r="E33" s="497">
        <v>0</v>
      </c>
      <c r="F33" s="497">
        <f t="shared" si="0"/>
        <v>1152</v>
      </c>
      <c r="G33" s="306">
        <v>1597</v>
      </c>
      <c r="H33" s="306">
        <v>0</v>
      </c>
      <c r="I33" s="306">
        <v>0</v>
      </c>
      <c r="J33" s="306">
        <f t="shared" si="1"/>
        <v>1597</v>
      </c>
      <c r="K33" s="306">
        <v>138</v>
      </c>
      <c r="L33" s="306">
        <v>0</v>
      </c>
      <c r="M33" s="306">
        <v>0</v>
      </c>
      <c r="N33" s="306">
        <f t="shared" si="2"/>
        <v>138</v>
      </c>
      <c r="O33" s="497">
        <v>0</v>
      </c>
      <c r="P33" s="497">
        <v>0</v>
      </c>
      <c r="Q33" s="497">
        <v>0</v>
      </c>
      <c r="R33" s="496">
        <v>0</v>
      </c>
    </row>
    <row r="34" spans="1:19" s="124" customFormat="1" ht="16.149999999999999" customHeight="1">
      <c r="A34" s="84">
        <v>25</v>
      </c>
      <c r="B34" s="227" t="s">
        <v>697</v>
      </c>
      <c r="C34" s="497">
        <v>980</v>
      </c>
      <c r="D34" s="497">
        <v>26</v>
      </c>
      <c r="E34" s="497">
        <v>0</v>
      </c>
      <c r="F34" s="497">
        <f t="shared" si="0"/>
        <v>1006</v>
      </c>
      <c r="G34" s="306">
        <v>1346</v>
      </c>
      <c r="H34" s="306">
        <v>0</v>
      </c>
      <c r="I34" s="306">
        <v>0</v>
      </c>
      <c r="J34" s="306">
        <f t="shared" si="1"/>
        <v>1346</v>
      </c>
      <c r="K34" s="306">
        <v>425</v>
      </c>
      <c r="L34" s="306">
        <v>0</v>
      </c>
      <c r="M34" s="306">
        <v>0</v>
      </c>
      <c r="N34" s="306">
        <f t="shared" si="2"/>
        <v>425</v>
      </c>
      <c r="O34" s="497">
        <v>0</v>
      </c>
      <c r="P34" s="497">
        <v>0</v>
      </c>
      <c r="Q34" s="497">
        <v>0</v>
      </c>
      <c r="R34" s="496">
        <v>0</v>
      </c>
    </row>
    <row r="35" spans="1:19" s="124" customFormat="1" ht="16.149999999999999" customHeight="1">
      <c r="A35" s="84">
        <v>26</v>
      </c>
      <c r="B35" s="227" t="s">
        <v>698</v>
      </c>
      <c r="C35" s="497">
        <v>1864</v>
      </c>
      <c r="D35" s="497">
        <v>236</v>
      </c>
      <c r="E35" s="497">
        <v>0</v>
      </c>
      <c r="F35" s="497">
        <f t="shared" si="0"/>
        <v>2100</v>
      </c>
      <c r="G35" s="306">
        <v>2228</v>
      </c>
      <c r="H35" s="306">
        <v>321</v>
      </c>
      <c r="I35" s="306">
        <v>0</v>
      </c>
      <c r="J35" s="306">
        <f t="shared" si="1"/>
        <v>2549</v>
      </c>
      <c r="K35" s="306">
        <v>812</v>
      </c>
      <c r="L35" s="306">
        <v>0</v>
      </c>
      <c r="M35" s="306">
        <v>0</v>
      </c>
      <c r="N35" s="306">
        <f t="shared" si="2"/>
        <v>812</v>
      </c>
      <c r="O35" s="497">
        <v>0</v>
      </c>
      <c r="P35" s="497">
        <v>0</v>
      </c>
      <c r="Q35" s="497">
        <v>0</v>
      </c>
      <c r="R35" s="496">
        <v>0</v>
      </c>
    </row>
    <row r="36" spans="1:19" s="124" customFormat="1" ht="16.149999999999999" customHeight="1">
      <c r="A36" s="84">
        <v>27</v>
      </c>
      <c r="B36" s="227" t="s">
        <v>699</v>
      </c>
      <c r="C36" s="497">
        <v>1882</v>
      </c>
      <c r="D36" s="497">
        <v>14</v>
      </c>
      <c r="E36" s="497">
        <v>0</v>
      </c>
      <c r="F36" s="497">
        <f t="shared" si="0"/>
        <v>1896</v>
      </c>
      <c r="G36" s="306">
        <v>2062</v>
      </c>
      <c r="H36" s="306">
        <v>0</v>
      </c>
      <c r="I36" s="306">
        <v>0</v>
      </c>
      <c r="J36" s="306">
        <f t="shared" si="1"/>
        <v>2062</v>
      </c>
      <c r="K36" s="306">
        <v>702</v>
      </c>
      <c r="L36" s="306">
        <v>0</v>
      </c>
      <c r="M36" s="306">
        <v>0</v>
      </c>
      <c r="N36" s="306">
        <f t="shared" si="2"/>
        <v>702</v>
      </c>
      <c r="O36" s="497">
        <v>0</v>
      </c>
      <c r="P36" s="497">
        <v>0</v>
      </c>
      <c r="Q36" s="497">
        <v>0</v>
      </c>
      <c r="R36" s="496">
        <v>0</v>
      </c>
    </row>
    <row r="37" spans="1:19" s="124" customFormat="1" ht="16.149999999999999" customHeight="1">
      <c r="A37" s="84">
        <v>28</v>
      </c>
      <c r="B37" s="227" t="s">
        <v>700</v>
      </c>
      <c r="C37" s="497">
        <v>1320</v>
      </c>
      <c r="D37" s="497">
        <v>36</v>
      </c>
      <c r="E37" s="497">
        <v>0</v>
      </c>
      <c r="F37" s="497">
        <f t="shared" si="0"/>
        <v>1356</v>
      </c>
      <c r="G37" s="306">
        <v>1738</v>
      </c>
      <c r="H37" s="306">
        <v>135</v>
      </c>
      <c r="I37" s="306">
        <v>0</v>
      </c>
      <c r="J37" s="306">
        <f t="shared" si="1"/>
        <v>1873</v>
      </c>
      <c r="K37" s="306">
        <v>322</v>
      </c>
      <c r="L37" s="306">
        <v>0</v>
      </c>
      <c r="M37" s="306">
        <v>0</v>
      </c>
      <c r="N37" s="306">
        <f t="shared" si="2"/>
        <v>322</v>
      </c>
      <c r="O37" s="497">
        <v>0</v>
      </c>
      <c r="P37" s="497">
        <v>0</v>
      </c>
      <c r="Q37" s="497">
        <v>0</v>
      </c>
      <c r="R37" s="496">
        <v>0</v>
      </c>
    </row>
    <row r="38" spans="1:19" s="124" customFormat="1" ht="16.149999999999999" customHeight="1">
      <c r="A38" s="84">
        <v>29</v>
      </c>
      <c r="B38" s="227" t="s">
        <v>701</v>
      </c>
      <c r="C38" s="497">
        <v>852</v>
      </c>
      <c r="D38" s="497">
        <v>14</v>
      </c>
      <c r="E38" s="497">
        <v>0</v>
      </c>
      <c r="F38" s="497">
        <f t="shared" si="0"/>
        <v>866</v>
      </c>
      <c r="G38" s="306">
        <v>1247</v>
      </c>
      <c r="H38" s="306">
        <v>0</v>
      </c>
      <c r="I38" s="306">
        <v>0</v>
      </c>
      <c r="J38" s="306">
        <f t="shared" si="1"/>
        <v>1247</v>
      </c>
      <c r="K38" s="306">
        <v>263</v>
      </c>
      <c r="L38" s="306">
        <v>0</v>
      </c>
      <c r="M38" s="306">
        <v>0</v>
      </c>
      <c r="N38" s="306">
        <f t="shared" si="2"/>
        <v>263</v>
      </c>
      <c r="O38" s="497">
        <v>0</v>
      </c>
      <c r="P38" s="497">
        <v>0</v>
      </c>
      <c r="Q38" s="497">
        <v>0</v>
      </c>
      <c r="R38" s="496">
        <v>0</v>
      </c>
    </row>
    <row r="39" spans="1:19" s="124" customFormat="1" ht="16.149999999999999" customHeight="1">
      <c r="A39" s="84">
        <v>30</v>
      </c>
      <c r="B39" s="227" t="s">
        <v>702</v>
      </c>
      <c r="C39" s="497">
        <v>2279</v>
      </c>
      <c r="D39" s="497">
        <v>228</v>
      </c>
      <c r="E39" s="497">
        <v>0</v>
      </c>
      <c r="F39" s="497">
        <f t="shared" si="0"/>
        <v>2507</v>
      </c>
      <c r="G39" s="306">
        <v>3252</v>
      </c>
      <c r="H39" s="306">
        <v>0</v>
      </c>
      <c r="I39" s="306">
        <v>0</v>
      </c>
      <c r="J39" s="306">
        <f t="shared" si="1"/>
        <v>3252</v>
      </c>
      <c r="K39" s="306">
        <v>930</v>
      </c>
      <c r="L39" s="306">
        <v>0</v>
      </c>
      <c r="M39" s="306">
        <v>0</v>
      </c>
      <c r="N39" s="306">
        <f t="shared" si="2"/>
        <v>930</v>
      </c>
      <c r="O39" s="497">
        <v>0</v>
      </c>
      <c r="P39" s="497">
        <v>0</v>
      </c>
      <c r="Q39" s="497">
        <v>0</v>
      </c>
      <c r="R39" s="496">
        <v>0</v>
      </c>
    </row>
    <row r="40" spans="1:19" s="124" customFormat="1" ht="16.149999999999999" customHeight="1">
      <c r="A40" s="417"/>
      <c r="B40" s="394" t="s">
        <v>703</v>
      </c>
      <c r="C40" s="584">
        <f>SUM(C10:C39)</f>
        <v>52370</v>
      </c>
      <c r="D40" s="584">
        <f>SUM(D10:D39)</f>
        <v>3155</v>
      </c>
      <c r="E40" s="584">
        <f>SUM(E10:E39)</f>
        <v>0</v>
      </c>
      <c r="F40" s="584">
        <f>SUM(F10:F39)</f>
        <v>55525</v>
      </c>
      <c r="G40" s="584">
        <f t="shared" ref="G40:N40" si="3">SUM(G10:G39)</f>
        <v>65020</v>
      </c>
      <c r="H40" s="584">
        <f t="shared" si="3"/>
        <v>4076</v>
      </c>
      <c r="I40" s="584">
        <f t="shared" si="3"/>
        <v>56</v>
      </c>
      <c r="J40" s="584">
        <f t="shared" si="3"/>
        <v>69152</v>
      </c>
      <c r="K40" s="584">
        <f t="shared" si="3"/>
        <v>14509</v>
      </c>
      <c r="L40" s="584">
        <f t="shared" si="3"/>
        <v>0</v>
      </c>
      <c r="M40" s="584">
        <f t="shared" si="3"/>
        <v>0</v>
      </c>
      <c r="N40" s="584">
        <f t="shared" si="3"/>
        <v>14509</v>
      </c>
      <c r="O40" s="585">
        <v>0</v>
      </c>
      <c r="P40" s="585">
        <v>0</v>
      </c>
      <c r="Q40" s="585">
        <v>0</v>
      </c>
      <c r="R40" s="586">
        <v>0</v>
      </c>
    </row>
    <row r="43" spans="1:19" s="13" customFormat="1" ht="12.75">
      <c r="A43" s="12" t="s">
        <v>11</v>
      </c>
      <c r="G43" s="12"/>
      <c r="H43" s="12"/>
      <c r="K43" s="12"/>
      <c r="L43" s="12"/>
      <c r="M43" s="12"/>
      <c r="N43" s="12"/>
      <c r="O43" s="12"/>
      <c r="P43" s="12"/>
      <c r="Q43" s="12"/>
      <c r="R43" s="943" t="s">
        <v>12</v>
      </c>
      <c r="S43" s="943"/>
    </row>
    <row r="44" spans="1:19" s="13" customFormat="1" ht="12.75" customHeight="1">
      <c r="J44" s="12"/>
      <c r="K44" s="1169" t="s">
        <v>13</v>
      </c>
      <c r="L44" s="1169"/>
      <c r="M44" s="1169"/>
      <c r="N44" s="1169"/>
      <c r="O44" s="1169"/>
      <c r="P44" s="1169"/>
      <c r="Q44" s="1169"/>
      <c r="R44" s="1169"/>
      <c r="S44" s="1169"/>
    </row>
    <row r="45" spans="1:19" s="13" customFormat="1" ht="12.75" customHeight="1">
      <c r="J45" s="1169" t="s">
        <v>85</v>
      </c>
      <c r="K45" s="1169"/>
      <c r="L45" s="1169"/>
      <c r="M45" s="1169"/>
      <c r="N45" s="1169"/>
      <c r="O45" s="1169"/>
      <c r="P45" s="1169"/>
      <c r="Q45" s="1169"/>
      <c r="R45" s="1169"/>
      <c r="S45" s="1169"/>
    </row>
    <row r="46" spans="1:19" s="13" customFormat="1" ht="12.75">
      <c r="A46" s="12"/>
      <c r="B46" s="12"/>
      <c r="K46" s="12"/>
      <c r="L46" s="12"/>
      <c r="M46" s="12"/>
      <c r="N46" s="12"/>
      <c r="O46" s="12"/>
      <c r="P46" s="12"/>
      <c r="Q46" s="942" t="s">
        <v>82</v>
      </c>
      <c r="R46" s="942"/>
      <c r="S46" s="942"/>
    </row>
  </sheetData>
  <mergeCells count="15">
    <mergeCell ref="R1:S1"/>
    <mergeCell ref="R43:S43"/>
    <mergeCell ref="K44:S44"/>
    <mergeCell ref="B3:T3"/>
    <mergeCell ref="A5:B5"/>
    <mergeCell ref="A7:A8"/>
    <mergeCell ref="B7:B8"/>
    <mergeCell ref="G1:M1"/>
    <mergeCell ref="E2:O2"/>
    <mergeCell ref="Q46:S46"/>
    <mergeCell ref="O7:R7"/>
    <mergeCell ref="J45:S45"/>
    <mergeCell ref="C7:F7"/>
    <mergeCell ref="K7:N7"/>
    <mergeCell ref="G7:J7"/>
  </mergeCells>
  <phoneticPr fontId="0" type="noConversion"/>
  <printOptions horizontalCentered="1"/>
  <pageMargins left="0.70866141732283472" right="0.70866141732283472" top="0.23622047244094491" bottom="0" header="0.31496062992125984" footer="0.31496062992125984"/>
  <pageSetup paperSize="9" scale="70" orientation="landscape" r:id="rId1"/>
  <drawing r:id="rId2"/>
</worksheet>
</file>

<file path=xl/worksheets/sheet63.xml><?xml version="1.0" encoding="utf-8"?>
<worksheet xmlns="http://schemas.openxmlformats.org/spreadsheetml/2006/main" xmlns:r="http://schemas.openxmlformats.org/officeDocument/2006/relationships">
  <sheetPr>
    <tabColor rgb="FF00B050"/>
    <pageSetUpPr fitToPage="1"/>
  </sheetPr>
  <dimension ref="A1:AS45"/>
  <sheetViews>
    <sheetView topLeftCell="A34" zoomScale="80" zoomScaleNormal="80" zoomScaleSheetLayoutView="100" workbookViewId="0">
      <selection activeCell="G7" sqref="G7:J7"/>
    </sheetView>
  </sheetViews>
  <sheetFormatPr defaultColWidth="9.140625" defaultRowHeight="15"/>
  <cols>
    <col min="1" max="1" width="6.85546875" style="60" customWidth="1"/>
    <col min="2" max="2" width="19.85546875" style="60" customWidth="1"/>
    <col min="3" max="3" width="15.42578125" style="60" customWidth="1"/>
    <col min="4" max="4" width="14.85546875" style="60" customWidth="1"/>
    <col min="5" max="5" width="11.85546875" style="60" customWidth="1"/>
    <col min="6" max="6" width="9.85546875" style="60" customWidth="1"/>
    <col min="7" max="7" width="12.7109375" style="60" customWidth="1"/>
    <col min="8" max="9" width="11" style="60" customWidth="1"/>
    <col min="10" max="10" width="14.140625" style="60" customWidth="1"/>
    <col min="11" max="11" width="12.28515625" style="60" customWidth="1"/>
    <col min="12" max="12" width="13.140625" style="60" customWidth="1"/>
    <col min="13" max="13" width="9.7109375" style="60" customWidth="1"/>
    <col min="14" max="14" width="9.5703125" style="60" customWidth="1"/>
    <col min="15" max="15" width="12.7109375" style="60" customWidth="1"/>
    <col min="16" max="16" width="13.28515625" style="60" customWidth="1"/>
    <col min="17" max="17" width="11.28515625" style="60" customWidth="1"/>
    <col min="18" max="18" width="9.28515625" style="60" customWidth="1"/>
    <col min="19" max="19" width="9.140625" style="60"/>
    <col min="20" max="20" width="12.28515625" style="60" customWidth="1"/>
    <col min="21" max="16384" width="9.140625" style="60"/>
  </cols>
  <sheetData>
    <row r="1" spans="1:20" s="13" customFormat="1" ht="15.75">
      <c r="C1" s="37"/>
      <c r="D1" s="37"/>
      <c r="E1" s="37"/>
      <c r="F1" s="37"/>
      <c r="G1" s="37"/>
      <c r="H1" s="37"/>
      <c r="I1" s="85" t="s">
        <v>0</v>
      </c>
      <c r="J1" s="37"/>
      <c r="Q1" s="1167" t="s">
        <v>567</v>
      </c>
      <c r="R1" s="1167"/>
    </row>
    <row r="2" spans="1:20" s="13" customFormat="1" ht="20.25">
      <c r="G2" s="1006" t="s">
        <v>899</v>
      </c>
      <c r="H2" s="1006"/>
      <c r="I2" s="1006"/>
      <c r="J2" s="1006"/>
      <c r="K2" s="1006"/>
      <c r="L2" s="1006"/>
      <c r="M2" s="1006"/>
      <c r="N2" s="36"/>
      <c r="O2" s="36"/>
      <c r="P2" s="36"/>
      <c r="Q2" s="36"/>
    </row>
    <row r="3" spans="1:20" ht="18">
      <c r="B3" s="1333" t="s">
        <v>980</v>
      </c>
      <c r="C3" s="1333"/>
      <c r="D3" s="1333"/>
      <c r="E3" s="1333"/>
      <c r="F3" s="1333"/>
      <c r="G3" s="1333"/>
      <c r="H3" s="1333"/>
      <c r="I3" s="1333"/>
      <c r="J3" s="1333"/>
      <c r="K3" s="1333"/>
      <c r="L3" s="1333"/>
      <c r="M3" s="1333"/>
      <c r="N3" s="1333"/>
      <c r="O3" s="1333"/>
      <c r="P3" s="1333"/>
      <c r="Q3" s="1333"/>
      <c r="R3" s="1333"/>
      <c r="S3" s="1333"/>
      <c r="T3" s="1333"/>
    </row>
    <row r="4" spans="1:20" ht="15.75">
      <c r="C4" s="61"/>
      <c r="D4" s="62"/>
      <c r="E4" s="61"/>
      <c r="F4" s="61"/>
      <c r="G4" s="61"/>
      <c r="H4" s="61"/>
      <c r="I4" s="61"/>
      <c r="J4" s="61"/>
      <c r="K4" s="61"/>
      <c r="L4" s="61"/>
      <c r="M4" s="61"/>
      <c r="N4" s="61"/>
      <c r="O4" s="61"/>
      <c r="P4" s="61"/>
      <c r="Q4" s="61"/>
      <c r="R4" s="61"/>
      <c r="S4" s="61"/>
      <c r="T4" s="61"/>
    </row>
    <row r="5" spans="1:20">
      <c r="A5" s="70" t="s">
        <v>747</v>
      </c>
    </row>
    <row r="6" spans="1:20">
      <c r="B6" s="63"/>
      <c r="Q6" s="91" t="s">
        <v>147</v>
      </c>
    </row>
    <row r="7" spans="1:20" s="64" customFormat="1" ht="32.450000000000003" customHeight="1">
      <c r="A7" s="985" t="s">
        <v>2</v>
      </c>
      <c r="B7" s="1334" t="s">
        <v>3</v>
      </c>
      <c r="C7" s="1331" t="s">
        <v>475</v>
      </c>
      <c r="D7" s="1331"/>
      <c r="E7" s="1331"/>
      <c r="F7" s="1331"/>
      <c r="G7" s="1331" t="s">
        <v>476</v>
      </c>
      <c r="H7" s="1331"/>
      <c r="I7" s="1331"/>
      <c r="J7" s="1331"/>
      <c r="K7" s="1331" t="s">
        <v>477</v>
      </c>
      <c r="L7" s="1331"/>
      <c r="M7" s="1331"/>
      <c r="N7" s="1331"/>
      <c r="O7" s="1331" t="s">
        <v>478</v>
      </c>
      <c r="P7" s="1331"/>
      <c r="Q7" s="1331"/>
      <c r="R7" s="1334"/>
      <c r="S7" s="1336" t="s">
        <v>169</v>
      </c>
    </row>
    <row r="8" spans="1:20" s="65" customFormat="1" ht="75" customHeight="1">
      <c r="A8" s="985"/>
      <c r="B8" s="1335"/>
      <c r="C8" s="448" t="s">
        <v>166</v>
      </c>
      <c r="D8" s="458" t="s">
        <v>168</v>
      </c>
      <c r="E8" s="448" t="s">
        <v>146</v>
      </c>
      <c r="F8" s="458" t="s">
        <v>167</v>
      </c>
      <c r="G8" s="448" t="s">
        <v>253</v>
      </c>
      <c r="H8" s="458" t="s">
        <v>168</v>
      </c>
      <c r="I8" s="448" t="s">
        <v>146</v>
      </c>
      <c r="J8" s="458" t="s">
        <v>167</v>
      </c>
      <c r="K8" s="448" t="s">
        <v>253</v>
      </c>
      <c r="L8" s="458" t="s">
        <v>168</v>
      </c>
      <c r="M8" s="448" t="s">
        <v>146</v>
      </c>
      <c r="N8" s="458" t="s">
        <v>167</v>
      </c>
      <c r="O8" s="448" t="s">
        <v>253</v>
      </c>
      <c r="P8" s="458" t="s">
        <v>168</v>
      </c>
      <c r="Q8" s="448" t="s">
        <v>146</v>
      </c>
      <c r="R8" s="459" t="s">
        <v>167</v>
      </c>
      <c r="S8" s="1336"/>
    </row>
    <row r="9" spans="1:20" s="65" customFormat="1" ht="16.149999999999999" customHeight="1">
      <c r="A9" s="338">
        <v>1</v>
      </c>
      <c r="B9" s="460">
        <v>2</v>
      </c>
      <c r="C9" s="456">
        <v>3</v>
      </c>
      <c r="D9" s="456">
        <v>4</v>
      </c>
      <c r="E9" s="456">
        <v>5</v>
      </c>
      <c r="F9" s="456">
        <v>6</v>
      </c>
      <c r="G9" s="456">
        <v>7</v>
      </c>
      <c r="H9" s="456">
        <v>8</v>
      </c>
      <c r="I9" s="456">
        <v>9</v>
      </c>
      <c r="J9" s="456">
        <v>10</v>
      </c>
      <c r="K9" s="456">
        <v>11</v>
      </c>
      <c r="L9" s="456">
        <v>12</v>
      </c>
      <c r="M9" s="456">
        <v>13</v>
      </c>
      <c r="N9" s="456">
        <v>14</v>
      </c>
      <c r="O9" s="456">
        <v>15</v>
      </c>
      <c r="P9" s="456">
        <v>16</v>
      </c>
      <c r="Q9" s="456">
        <v>17</v>
      </c>
      <c r="R9" s="461">
        <v>18</v>
      </c>
      <c r="S9" s="462">
        <v>19</v>
      </c>
    </row>
    <row r="10" spans="1:20" s="65" customFormat="1" ht="16.149999999999999" customHeight="1">
      <c r="A10" s="84">
        <v>1</v>
      </c>
      <c r="B10" s="225" t="s">
        <v>673</v>
      </c>
      <c r="C10" s="305">
        <v>0</v>
      </c>
      <c r="D10" s="305">
        <v>0</v>
      </c>
      <c r="E10" s="305">
        <v>0</v>
      </c>
      <c r="F10" s="305">
        <v>0</v>
      </c>
      <c r="G10" s="305">
        <v>0</v>
      </c>
      <c r="H10" s="305">
        <v>0</v>
      </c>
      <c r="I10" s="305">
        <v>0</v>
      </c>
      <c r="J10" s="305">
        <v>0</v>
      </c>
      <c r="K10" s="305">
        <v>0</v>
      </c>
      <c r="L10" s="305">
        <v>0</v>
      </c>
      <c r="M10" s="305">
        <v>0</v>
      </c>
      <c r="N10" s="305">
        <v>0</v>
      </c>
      <c r="O10" s="305">
        <v>0</v>
      </c>
      <c r="P10" s="305">
        <v>0</v>
      </c>
      <c r="Q10" s="305">
        <v>0</v>
      </c>
      <c r="R10" s="305">
        <v>0</v>
      </c>
      <c r="S10" s="305">
        <v>0</v>
      </c>
    </row>
    <row r="11" spans="1:20" s="65" customFormat="1" ht="16.149999999999999" customHeight="1">
      <c r="A11" s="84">
        <v>2</v>
      </c>
      <c r="B11" s="225" t="s">
        <v>674</v>
      </c>
      <c r="C11" s="305">
        <v>0</v>
      </c>
      <c r="D11" s="305">
        <v>0</v>
      </c>
      <c r="E11" s="305">
        <v>0</v>
      </c>
      <c r="F11" s="305">
        <v>0</v>
      </c>
      <c r="G11" s="305">
        <v>0</v>
      </c>
      <c r="H11" s="305">
        <v>0</v>
      </c>
      <c r="I11" s="305">
        <v>0</v>
      </c>
      <c r="J11" s="305">
        <v>0</v>
      </c>
      <c r="K11" s="305">
        <v>0</v>
      </c>
      <c r="L11" s="305">
        <v>0</v>
      </c>
      <c r="M11" s="305">
        <v>0</v>
      </c>
      <c r="N11" s="305">
        <v>0</v>
      </c>
      <c r="O11" s="305">
        <v>0</v>
      </c>
      <c r="P11" s="305">
        <v>0</v>
      </c>
      <c r="Q11" s="305">
        <v>0</v>
      </c>
      <c r="R11" s="305">
        <v>0</v>
      </c>
      <c r="S11" s="305">
        <v>0</v>
      </c>
    </row>
    <row r="12" spans="1:20" s="65" customFormat="1" ht="16.149999999999999" customHeight="1">
      <c r="A12" s="84">
        <v>3</v>
      </c>
      <c r="B12" s="225" t="s">
        <v>675</v>
      </c>
      <c r="C12" s="305">
        <v>0</v>
      </c>
      <c r="D12" s="305">
        <v>0</v>
      </c>
      <c r="E12" s="305">
        <v>0</v>
      </c>
      <c r="F12" s="305">
        <v>0</v>
      </c>
      <c r="G12" s="305">
        <v>0</v>
      </c>
      <c r="H12" s="305">
        <v>0</v>
      </c>
      <c r="I12" s="305">
        <v>0</v>
      </c>
      <c r="J12" s="305">
        <v>0</v>
      </c>
      <c r="K12" s="305">
        <v>0</v>
      </c>
      <c r="L12" s="305">
        <v>0</v>
      </c>
      <c r="M12" s="305">
        <v>0</v>
      </c>
      <c r="N12" s="305">
        <v>0</v>
      </c>
      <c r="O12" s="305">
        <v>0</v>
      </c>
      <c r="P12" s="305">
        <v>0</v>
      </c>
      <c r="Q12" s="305">
        <v>0</v>
      </c>
      <c r="R12" s="305">
        <v>0</v>
      </c>
      <c r="S12" s="305">
        <v>0</v>
      </c>
    </row>
    <row r="13" spans="1:20" s="65" customFormat="1" ht="16.149999999999999" customHeight="1">
      <c r="A13" s="84">
        <v>4</v>
      </c>
      <c r="B13" s="225" t="s">
        <v>676</v>
      </c>
      <c r="C13" s="305">
        <v>0</v>
      </c>
      <c r="D13" s="305">
        <v>0</v>
      </c>
      <c r="E13" s="305">
        <v>0</v>
      </c>
      <c r="F13" s="305">
        <v>0</v>
      </c>
      <c r="G13" s="305">
        <v>0</v>
      </c>
      <c r="H13" s="305">
        <v>0</v>
      </c>
      <c r="I13" s="305">
        <v>0</v>
      </c>
      <c r="J13" s="305">
        <v>0</v>
      </c>
      <c r="K13" s="305">
        <v>0</v>
      </c>
      <c r="L13" s="305">
        <v>0</v>
      </c>
      <c r="M13" s="305">
        <v>0</v>
      </c>
      <c r="N13" s="305">
        <v>0</v>
      </c>
      <c r="O13" s="305">
        <v>0</v>
      </c>
      <c r="P13" s="305">
        <v>0</v>
      </c>
      <c r="Q13" s="305">
        <v>0</v>
      </c>
      <c r="R13" s="305">
        <v>0</v>
      </c>
      <c r="S13" s="305">
        <v>0</v>
      </c>
    </row>
    <row r="14" spans="1:20" s="65" customFormat="1" ht="16.149999999999999" customHeight="1">
      <c r="A14" s="84">
        <v>5</v>
      </c>
      <c r="B14" s="225" t="s">
        <v>677</v>
      </c>
      <c r="C14" s="305">
        <v>0</v>
      </c>
      <c r="D14" s="305">
        <v>0</v>
      </c>
      <c r="E14" s="305">
        <v>0</v>
      </c>
      <c r="F14" s="305">
        <v>0</v>
      </c>
      <c r="G14" s="305">
        <v>0</v>
      </c>
      <c r="H14" s="305">
        <v>0</v>
      </c>
      <c r="I14" s="305">
        <v>0</v>
      </c>
      <c r="J14" s="305">
        <v>0</v>
      </c>
      <c r="K14" s="305">
        <v>0</v>
      </c>
      <c r="L14" s="305">
        <v>0</v>
      </c>
      <c r="M14" s="305">
        <v>0</v>
      </c>
      <c r="N14" s="305">
        <v>0</v>
      </c>
      <c r="O14" s="305">
        <v>0</v>
      </c>
      <c r="P14" s="305">
        <v>0</v>
      </c>
      <c r="Q14" s="305">
        <v>0</v>
      </c>
      <c r="R14" s="305">
        <v>0</v>
      </c>
      <c r="S14" s="305">
        <v>0</v>
      </c>
    </row>
    <row r="15" spans="1:20" s="65" customFormat="1" ht="16.149999999999999" customHeight="1">
      <c r="A15" s="84">
        <v>6</v>
      </c>
      <c r="B15" s="225" t="s">
        <v>678</v>
      </c>
      <c r="C15" s="305">
        <v>0</v>
      </c>
      <c r="D15" s="305">
        <v>0</v>
      </c>
      <c r="E15" s="305">
        <v>0</v>
      </c>
      <c r="F15" s="305">
        <v>0</v>
      </c>
      <c r="G15" s="305">
        <v>0</v>
      </c>
      <c r="H15" s="305">
        <v>0</v>
      </c>
      <c r="I15" s="305">
        <v>0</v>
      </c>
      <c r="J15" s="305">
        <v>0</v>
      </c>
      <c r="K15" s="305">
        <v>0</v>
      </c>
      <c r="L15" s="305">
        <v>0</v>
      </c>
      <c r="M15" s="305">
        <v>0</v>
      </c>
      <c r="N15" s="305">
        <v>0</v>
      </c>
      <c r="O15" s="305">
        <v>0</v>
      </c>
      <c r="P15" s="305">
        <v>0</v>
      </c>
      <c r="Q15" s="305">
        <v>0</v>
      </c>
      <c r="R15" s="305">
        <v>0</v>
      </c>
      <c r="S15" s="305">
        <v>0</v>
      </c>
    </row>
    <row r="16" spans="1:20" s="65" customFormat="1" ht="16.149999999999999" customHeight="1">
      <c r="A16" s="84">
        <v>7</v>
      </c>
      <c r="B16" s="225" t="s">
        <v>679</v>
      </c>
      <c r="C16" s="305">
        <v>0</v>
      </c>
      <c r="D16" s="305">
        <v>0</v>
      </c>
      <c r="E16" s="305">
        <v>0</v>
      </c>
      <c r="F16" s="305">
        <v>0</v>
      </c>
      <c r="G16" s="305">
        <v>0</v>
      </c>
      <c r="H16" s="305">
        <v>0</v>
      </c>
      <c r="I16" s="305">
        <v>0</v>
      </c>
      <c r="J16" s="305">
        <v>0</v>
      </c>
      <c r="K16" s="305">
        <v>0</v>
      </c>
      <c r="L16" s="305">
        <v>0</v>
      </c>
      <c r="M16" s="305">
        <v>0</v>
      </c>
      <c r="N16" s="305">
        <v>0</v>
      </c>
      <c r="O16" s="305">
        <v>0</v>
      </c>
      <c r="P16" s="305">
        <v>0</v>
      </c>
      <c r="Q16" s="305">
        <v>0</v>
      </c>
      <c r="R16" s="305">
        <v>0</v>
      </c>
      <c r="S16" s="305">
        <v>0</v>
      </c>
    </row>
    <row r="17" spans="1:19" s="65" customFormat="1" ht="16.149999999999999" customHeight="1">
      <c r="A17" s="84">
        <v>8</v>
      </c>
      <c r="B17" s="225" t="s">
        <v>680</v>
      </c>
      <c r="C17" s="305">
        <v>0</v>
      </c>
      <c r="D17" s="305">
        <v>0</v>
      </c>
      <c r="E17" s="305">
        <v>0</v>
      </c>
      <c r="F17" s="305">
        <v>0</v>
      </c>
      <c r="G17" s="305">
        <v>0</v>
      </c>
      <c r="H17" s="305">
        <v>0</v>
      </c>
      <c r="I17" s="305">
        <v>0</v>
      </c>
      <c r="J17" s="305">
        <v>0</v>
      </c>
      <c r="K17" s="305">
        <v>0</v>
      </c>
      <c r="L17" s="305">
        <v>0</v>
      </c>
      <c r="M17" s="305">
        <v>0</v>
      </c>
      <c r="N17" s="305">
        <v>0</v>
      </c>
      <c r="O17" s="305">
        <v>0</v>
      </c>
      <c r="P17" s="305">
        <v>0</v>
      </c>
      <c r="Q17" s="305">
        <v>0</v>
      </c>
      <c r="R17" s="305">
        <v>0</v>
      </c>
      <c r="S17" s="305">
        <v>0</v>
      </c>
    </row>
    <row r="18" spans="1:19" s="65" customFormat="1" ht="16.149999999999999" customHeight="1">
      <c r="A18" s="84">
        <v>9</v>
      </c>
      <c r="B18" s="225" t="s">
        <v>681</v>
      </c>
      <c r="C18" s="305">
        <v>0</v>
      </c>
      <c r="D18" s="305">
        <v>0</v>
      </c>
      <c r="E18" s="305">
        <v>0</v>
      </c>
      <c r="F18" s="305">
        <v>0</v>
      </c>
      <c r="G18" s="305">
        <v>0</v>
      </c>
      <c r="H18" s="305">
        <v>0</v>
      </c>
      <c r="I18" s="305">
        <v>0</v>
      </c>
      <c r="J18" s="305">
        <v>0</v>
      </c>
      <c r="K18" s="305">
        <v>0</v>
      </c>
      <c r="L18" s="305">
        <v>0</v>
      </c>
      <c r="M18" s="305">
        <v>0</v>
      </c>
      <c r="N18" s="305">
        <v>0</v>
      </c>
      <c r="O18" s="305">
        <v>0</v>
      </c>
      <c r="P18" s="305">
        <v>0</v>
      </c>
      <c r="Q18" s="305">
        <v>0</v>
      </c>
      <c r="R18" s="305">
        <v>0</v>
      </c>
      <c r="S18" s="305">
        <v>0</v>
      </c>
    </row>
    <row r="19" spans="1:19" s="65" customFormat="1" ht="16.149999999999999" customHeight="1">
      <c r="A19" s="84">
        <v>10</v>
      </c>
      <c r="B19" s="225" t="s">
        <v>682</v>
      </c>
      <c r="C19" s="305">
        <v>0</v>
      </c>
      <c r="D19" s="305">
        <v>0</v>
      </c>
      <c r="E19" s="305">
        <v>0</v>
      </c>
      <c r="F19" s="305">
        <v>0</v>
      </c>
      <c r="G19" s="305">
        <v>0</v>
      </c>
      <c r="H19" s="305">
        <v>0</v>
      </c>
      <c r="I19" s="305">
        <v>0</v>
      </c>
      <c r="J19" s="305">
        <v>0</v>
      </c>
      <c r="K19" s="305">
        <v>0</v>
      </c>
      <c r="L19" s="305">
        <v>0</v>
      </c>
      <c r="M19" s="305">
        <v>0</v>
      </c>
      <c r="N19" s="305">
        <v>0</v>
      </c>
      <c r="O19" s="305">
        <v>0</v>
      </c>
      <c r="P19" s="305">
        <v>0</v>
      </c>
      <c r="Q19" s="305">
        <v>0</v>
      </c>
      <c r="R19" s="305">
        <v>0</v>
      </c>
      <c r="S19" s="305">
        <v>0</v>
      </c>
    </row>
    <row r="20" spans="1:19" s="65" customFormat="1" ht="16.149999999999999" customHeight="1">
      <c r="A20" s="84">
        <v>11</v>
      </c>
      <c r="B20" s="225" t="s">
        <v>683</v>
      </c>
      <c r="C20" s="305">
        <v>0</v>
      </c>
      <c r="D20" s="305">
        <v>0</v>
      </c>
      <c r="E20" s="305">
        <v>0</v>
      </c>
      <c r="F20" s="305">
        <v>0</v>
      </c>
      <c r="G20" s="305">
        <v>0</v>
      </c>
      <c r="H20" s="305">
        <v>0</v>
      </c>
      <c r="I20" s="305">
        <v>0</v>
      </c>
      <c r="J20" s="305">
        <v>0</v>
      </c>
      <c r="K20" s="305">
        <v>0</v>
      </c>
      <c r="L20" s="305">
        <v>0</v>
      </c>
      <c r="M20" s="305">
        <v>0</v>
      </c>
      <c r="N20" s="305">
        <v>0</v>
      </c>
      <c r="O20" s="305">
        <v>0</v>
      </c>
      <c r="P20" s="305">
        <v>0</v>
      </c>
      <c r="Q20" s="305">
        <v>0</v>
      </c>
      <c r="R20" s="305">
        <v>0</v>
      </c>
      <c r="S20" s="305">
        <v>0</v>
      </c>
    </row>
    <row r="21" spans="1:19" s="65" customFormat="1" ht="16.149999999999999" customHeight="1">
      <c r="A21" s="84">
        <v>12</v>
      </c>
      <c r="B21" s="225" t="s">
        <v>684</v>
      </c>
      <c r="C21" s="305">
        <v>0</v>
      </c>
      <c r="D21" s="305">
        <v>0</v>
      </c>
      <c r="E21" s="305">
        <v>0</v>
      </c>
      <c r="F21" s="305">
        <v>0</v>
      </c>
      <c r="G21" s="305">
        <v>0</v>
      </c>
      <c r="H21" s="305">
        <v>0</v>
      </c>
      <c r="I21" s="305">
        <v>0</v>
      </c>
      <c r="J21" s="305">
        <v>0</v>
      </c>
      <c r="K21" s="305">
        <v>0</v>
      </c>
      <c r="L21" s="305">
        <v>0</v>
      </c>
      <c r="M21" s="305">
        <v>0</v>
      </c>
      <c r="N21" s="305">
        <v>0</v>
      </c>
      <c r="O21" s="305">
        <v>0</v>
      </c>
      <c r="P21" s="305">
        <v>0</v>
      </c>
      <c r="Q21" s="305">
        <v>0</v>
      </c>
      <c r="R21" s="305">
        <v>0</v>
      </c>
      <c r="S21" s="305">
        <v>0</v>
      </c>
    </row>
    <row r="22" spans="1:19" s="65" customFormat="1" ht="16.149999999999999" customHeight="1">
      <c r="A22" s="84">
        <v>13</v>
      </c>
      <c r="B22" s="225" t="s">
        <v>685</v>
      </c>
      <c r="C22" s="305">
        <v>0</v>
      </c>
      <c r="D22" s="305">
        <v>0</v>
      </c>
      <c r="E22" s="305">
        <v>0</v>
      </c>
      <c r="F22" s="305">
        <v>0</v>
      </c>
      <c r="G22" s="305">
        <v>0</v>
      </c>
      <c r="H22" s="305">
        <v>0</v>
      </c>
      <c r="I22" s="305">
        <v>0</v>
      </c>
      <c r="J22" s="305">
        <v>0</v>
      </c>
      <c r="K22" s="305">
        <v>0</v>
      </c>
      <c r="L22" s="305">
        <v>0</v>
      </c>
      <c r="M22" s="305">
        <v>0</v>
      </c>
      <c r="N22" s="305">
        <v>0</v>
      </c>
      <c r="O22" s="305">
        <v>0</v>
      </c>
      <c r="P22" s="305">
        <v>0</v>
      </c>
      <c r="Q22" s="305">
        <v>0</v>
      </c>
      <c r="R22" s="305">
        <v>0</v>
      </c>
      <c r="S22" s="305">
        <v>0</v>
      </c>
    </row>
    <row r="23" spans="1:19" s="65" customFormat="1" ht="16.149999999999999" customHeight="1">
      <c r="A23" s="84">
        <v>14</v>
      </c>
      <c r="B23" s="225" t="s">
        <v>686</v>
      </c>
      <c r="C23" s="305">
        <v>0</v>
      </c>
      <c r="D23" s="305">
        <v>0</v>
      </c>
      <c r="E23" s="305">
        <v>0</v>
      </c>
      <c r="F23" s="305">
        <v>0</v>
      </c>
      <c r="G23" s="305">
        <v>0</v>
      </c>
      <c r="H23" s="305">
        <v>0</v>
      </c>
      <c r="I23" s="305">
        <v>0</v>
      </c>
      <c r="J23" s="305">
        <v>0</v>
      </c>
      <c r="K23" s="305">
        <v>0</v>
      </c>
      <c r="L23" s="305">
        <v>0</v>
      </c>
      <c r="M23" s="305">
        <v>0</v>
      </c>
      <c r="N23" s="305">
        <v>0</v>
      </c>
      <c r="O23" s="305">
        <v>0</v>
      </c>
      <c r="P23" s="305">
        <v>0</v>
      </c>
      <c r="Q23" s="305">
        <v>0</v>
      </c>
      <c r="R23" s="305">
        <v>0</v>
      </c>
      <c r="S23" s="305">
        <v>0</v>
      </c>
    </row>
    <row r="24" spans="1:19" s="65" customFormat="1" ht="16.149999999999999" customHeight="1">
      <c r="A24" s="84">
        <v>15</v>
      </c>
      <c r="B24" s="225" t="s">
        <v>687</v>
      </c>
      <c r="C24" s="305">
        <v>0</v>
      </c>
      <c r="D24" s="305">
        <v>0</v>
      </c>
      <c r="E24" s="305">
        <v>0</v>
      </c>
      <c r="F24" s="305">
        <v>0</v>
      </c>
      <c r="G24" s="305">
        <v>0</v>
      </c>
      <c r="H24" s="305">
        <v>0</v>
      </c>
      <c r="I24" s="305">
        <v>0</v>
      </c>
      <c r="J24" s="305">
        <v>0</v>
      </c>
      <c r="K24" s="305">
        <v>0</v>
      </c>
      <c r="L24" s="305">
        <v>0</v>
      </c>
      <c r="M24" s="305">
        <v>0</v>
      </c>
      <c r="N24" s="305">
        <v>0</v>
      </c>
      <c r="O24" s="305">
        <v>0</v>
      </c>
      <c r="P24" s="305">
        <v>0</v>
      </c>
      <c r="Q24" s="305">
        <v>0</v>
      </c>
      <c r="R24" s="305">
        <v>0</v>
      </c>
      <c r="S24" s="305">
        <v>0</v>
      </c>
    </row>
    <row r="25" spans="1:19" s="65" customFormat="1" ht="16.149999999999999" customHeight="1">
      <c r="A25" s="84">
        <v>16</v>
      </c>
      <c r="B25" s="227" t="s">
        <v>688</v>
      </c>
      <c r="C25" s="305">
        <v>0</v>
      </c>
      <c r="D25" s="305">
        <v>0</v>
      </c>
      <c r="E25" s="305">
        <v>0</v>
      </c>
      <c r="F25" s="305">
        <v>0</v>
      </c>
      <c r="G25" s="305">
        <v>0</v>
      </c>
      <c r="H25" s="305">
        <v>0</v>
      </c>
      <c r="I25" s="305">
        <v>0</v>
      </c>
      <c r="J25" s="305">
        <v>0</v>
      </c>
      <c r="K25" s="305">
        <v>0</v>
      </c>
      <c r="L25" s="305">
        <v>0</v>
      </c>
      <c r="M25" s="305">
        <v>0</v>
      </c>
      <c r="N25" s="305">
        <v>0</v>
      </c>
      <c r="O25" s="305">
        <v>0</v>
      </c>
      <c r="P25" s="305">
        <v>0</v>
      </c>
      <c r="Q25" s="305">
        <v>0</v>
      </c>
      <c r="R25" s="305">
        <v>0</v>
      </c>
      <c r="S25" s="305">
        <v>0</v>
      </c>
    </row>
    <row r="26" spans="1:19" s="65" customFormat="1" ht="16.149999999999999" customHeight="1">
      <c r="A26" s="84">
        <v>17</v>
      </c>
      <c r="B26" s="227" t="s">
        <v>689</v>
      </c>
      <c r="C26" s="305">
        <v>0</v>
      </c>
      <c r="D26" s="305">
        <v>0</v>
      </c>
      <c r="E26" s="305">
        <v>0</v>
      </c>
      <c r="F26" s="305">
        <v>0</v>
      </c>
      <c r="G26" s="305">
        <v>0</v>
      </c>
      <c r="H26" s="305">
        <v>0</v>
      </c>
      <c r="I26" s="305">
        <v>0</v>
      </c>
      <c r="J26" s="305">
        <v>0</v>
      </c>
      <c r="K26" s="305">
        <v>0</v>
      </c>
      <c r="L26" s="305">
        <v>0</v>
      </c>
      <c r="M26" s="305">
        <v>0</v>
      </c>
      <c r="N26" s="305">
        <v>0</v>
      </c>
      <c r="O26" s="305">
        <v>0</v>
      </c>
      <c r="P26" s="305">
        <v>0</v>
      </c>
      <c r="Q26" s="305">
        <v>0</v>
      </c>
      <c r="R26" s="305">
        <v>0</v>
      </c>
      <c r="S26" s="305">
        <v>0</v>
      </c>
    </row>
    <row r="27" spans="1:19" s="65" customFormat="1" ht="16.149999999999999" customHeight="1">
      <c r="A27" s="84">
        <v>18</v>
      </c>
      <c r="B27" s="227" t="s">
        <v>690</v>
      </c>
      <c r="C27" s="305">
        <v>0</v>
      </c>
      <c r="D27" s="305">
        <v>0</v>
      </c>
      <c r="E27" s="305">
        <v>0</v>
      </c>
      <c r="F27" s="305">
        <v>0</v>
      </c>
      <c r="G27" s="305">
        <v>0</v>
      </c>
      <c r="H27" s="305">
        <v>0</v>
      </c>
      <c r="I27" s="305">
        <v>0</v>
      </c>
      <c r="J27" s="305">
        <v>0</v>
      </c>
      <c r="K27" s="305">
        <v>0</v>
      </c>
      <c r="L27" s="305">
        <v>0</v>
      </c>
      <c r="M27" s="305">
        <v>0</v>
      </c>
      <c r="N27" s="305">
        <v>0</v>
      </c>
      <c r="O27" s="305">
        <v>0</v>
      </c>
      <c r="P27" s="305">
        <v>0</v>
      </c>
      <c r="Q27" s="305">
        <v>0</v>
      </c>
      <c r="R27" s="305">
        <v>0</v>
      </c>
      <c r="S27" s="305">
        <v>0</v>
      </c>
    </row>
    <row r="28" spans="1:19" s="65" customFormat="1" ht="16.149999999999999" customHeight="1">
      <c r="A28" s="84">
        <v>19</v>
      </c>
      <c r="B28" s="227" t="s">
        <v>691</v>
      </c>
      <c r="C28" s="305">
        <v>0</v>
      </c>
      <c r="D28" s="305">
        <v>0</v>
      </c>
      <c r="E28" s="305">
        <v>0</v>
      </c>
      <c r="F28" s="305">
        <v>0</v>
      </c>
      <c r="G28" s="305">
        <v>0</v>
      </c>
      <c r="H28" s="305">
        <v>0</v>
      </c>
      <c r="I28" s="305">
        <v>0</v>
      </c>
      <c r="J28" s="305">
        <v>0</v>
      </c>
      <c r="K28" s="305">
        <v>0</v>
      </c>
      <c r="L28" s="305">
        <v>0</v>
      </c>
      <c r="M28" s="305">
        <v>0</v>
      </c>
      <c r="N28" s="305">
        <v>0</v>
      </c>
      <c r="O28" s="305">
        <v>0</v>
      </c>
      <c r="P28" s="305">
        <v>0</v>
      </c>
      <c r="Q28" s="305">
        <v>0</v>
      </c>
      <c r="R28" s="305">
        <v>0</v>
      </c>
      <c r="S28" s="305">
        <v>0</v>
      </c>
    </row>
    <row r="29" spans="1:19" s="65" customFormat="1" ht="16.149999999999999" customHeight="1">
      <c r="A29" s="84">
        <v>20</v>
      </c>
      <c r="B29" s="227" t="s">
        <v>692</v>
      </c>
      <c r="C29" s="305">
        <v>0</v>
      </c>
      <c r="D29" s="305">
        <v>0</v>
      </c>
      <c r="E29" s="305">
        <v>0</v>
      </c>
      <c r="F29" s="305">
        <v>0</v>
      </c>
      <c r="G29" s="305">
        <v>0</v>
      </c>
      <c r="H29" s="305">
        <v>0</v>
      </c>
      <c r="I29" s="305">
        <v>0</v>
      </c>
      <c r="J29" s="305">
        <v>0</v>
      </c>
      <c r="K29" s="305">
        <v>0</v>
      </c>
      <c r="L29" s="305">
        <v>0</v>
      </c>
      <c r="M29" s="305">
        <v>0</v>
      </c>
      <c r="N29" s="305">
        <v>0</v>
      </c>
      <c r="O29" s="305">
        <v>0</v>
      </c>
      <c r="P29" s="305">
        <v>0</v>
      </c>
      <c r="Q29" s="305">
        <v>0</v>
      </c>
      <c r="R29" s="305">
        <v>0</v>
      </c>
      <c r="S29" s="305">
        <v>0</v>
      </c>
    </row>
    <row r="30" spans="1:19" s="65" customFormat="1" ht="16.149999999999999" customHeight="1">
      <c r="A30" s="84">
        <v>21</v>
      </c>
      <c r="B30" s="227" t="s">
        <v>693</v>
      </c>
      <c r="C30" s="305">
        <v>0</v>
      </c>
      <c r="D30" s="305">
        <v>0</v>
      </c>
      <c r="E30" s="305">
        <v>0</v>
      </c>
      <c r="F30" s="305">
        <v>0</v>
      </c>
      <c r="G30" s="305">
        <v>0</v>
      </c>
      <c r="H30" s="305">
        <v>0</v>
      </c>
      <c r="I30" s="305">
        <v>0</v>
      </c>
      <c r="J30" s="305">
        <v>0</v>
      </c>
      <c r="K30" s="305">
        <v>0</v>
      </c>
      <c r="L30" s="305">
        <v>0</v>
      </c>
      <c r="M30" s="305">
        <v>0</v>
      </c>
      <c r="N30" s="305">
        <v>0</v>
      </c>
      <c r="O30" s="305">
        <v>0</v>
      </c>
      <c r="P30" s="305">
        <v>0</v>
      </c>
      <c r="Q30" s="305">
        <v>0</v>
      </c>
      <c r="R30" s="305">
        <v>0</v>
      </c>
      <c r="S30" s="305">
        <v>0</v>
      </c>
    </row>
    <row r="31" spans="1:19" s="65" customFormat="1" ht="16.149999999999999" customHeight="1">
      <c r="A31" s="84">
        <v>22</v>
      </c>
      <c r="B31" s="227" t="s">
        <v>694</v>
      </c>
      <c r="C31" s="305">
        <v>0</v>
      </c>
      <c r="D31" s="305">
        <v>0</v>
      </c>
      <c r="E31" s="305">
        <v>0</v>
      </c>
      <c r="F31" s="305">
        <v>0</v>
      </c>
      <c r="G31" s="305">
        <v>0</v>
      </c>
      <c r="H31" s="305">
        <v>0</v>
      </c>
      <c r="I31" s="305">
        <v>0</v>
      </c>
      <c r="J31" s="305">
        <v>0</v>
      </c>
      <c r="K31" s="305">
        <v>0</v>
      </c>
      <c r="L31" s="305">
        <v>0</v>
      </c>
      <c r="M31" s="305">
        <v>0</v>
      </c>
      <c r="N31" s="305">
        <v>0</v>
      </c>
      <c r="O31" s="305">
        <v>0</v>
      </c>
      <c r="P31" s="305">
        <v>0</v>
      </c>
      <c r="Q31" s="305">
        <v>0</v>
      </c>
      <c r="R31" s="305">
        <v>0</v>
      </c>
      <c r="S31" s="305">
        <v>0</v>
      </c>
    </row>
    <row r="32" spans="1:19">
      <c r="A32" s="84">
        <v>23</v>
      </c>
      <c r="B32" s="227" t="s">
        <v>695</v>
      </c>
      <c r="C32" s="305">
        <v>0</v>
      </c>
      <c r="D32" s="305">
        <v>0</v>
      </c>
      <c r="E32" s="305">
        <v>0</v>
      </c>
      <c r="F32" s="305">
        <v>0</v>
      </c>
      <c r="G32" s="305">
        <v>0</v>
      </c>
      <c r="H32" s="305">
        <v>0</v>
      </c>
      <c r="I32" s="305">
        <v>0</v>
      </c>
      <c r="J32" s="305">
        <v>0</v>
      </c>
      <c r="K32" s="305">
        <v>0</v>
      </c>
      <c r="L32" s="305">
        <v>0</v>
      </c>
      <c r="M32" s="305">
        <v>0</v>
      </c>
      <c r="N32" s="305">
        <v>0</v>
      </c>
      <c r="O32" s="305">
        <v>0</v>
      </c>
      <c r="P32" s="305">
        <v>0</v>
      </c>
      <c r="Q32" s="305">
        <v>0</v>
      </c>
      <c r="R32" s="305">
        <v>0</v>
      </c>
      <c r="S32" s="305">
        <v>0</v>
      </c>
    </row>
    <row r="33" spans="1:45">
      <c r="A33" s="84">
        <v>24</v>
      </c>
      <c r="B33" s="227" t="s">
        <v>696</v>
      </c>
      <c r="C33" s="305">
        <v>0</v>
      </c>
      <c r="D33" s="305">
        <v>0</v>
      </c>
      <c r="E33" s="305">
        <v>0</v>
      </c>
      <c r="F33" s="305">
        <v>0</v>
      </c>
      <c r="G33" s="305">
        <v>0</v>
      </c>
      <c r="H33" s="305">
        <v>0</v>
      </c>
      <c r="I33" s="305">
        <v>0</v>
      </c>
      <c r="J33" s="305">
        <v>0</v>
      </c>
      <c r="K33" s="305">
        <v>0</v>
      </c>
      <c r="L33" s="305">
        <v>0</v>
      </c>
      <c r="M33" s="305">
        <v>0</v>
      </c>
      <c r="N33" s="305">
        <v>0</v>
      </c>
      <c r="O33" s="305">
        <v>0</v>
      </c>
      <c r="P33" s="305">
        <v>0</v>
      </c>
      <c r="Q33" s="305">
        <v>0</v>
      </c>
      <c r="R33" s="305">
        <v>0</v>
      </c>
      <c r="S33" s="305">
        <v>0</v>
      </c>
    </row>
    <row r="34" spans="1:45">
      <c r="A34" s="84">
        <v>25</v>
      </c>
      <c r="B34" s="227" t="s">
        <v>697</v>
      </c>
      <c r="C34" s="305">
        <v>0</v>
      </c>
      <c r="D34" s="305">
        <v>0</v>
      </c>
      <c r="E34" s="305">
        <v>0</v>
      </c>
      <c r="F34" s="305">
        <v>0</v>
      </c>
      <c r="G34" s="305">
        <v>0</v>
      </c>
      <c r="H34" s="305">
        <v>0</v>
      </c>
      <c r="I34" s="305">
        <v>0</v>
      </c>
      <c r="J34" s="305">
        <v>0</v>
      </c>
      <c r="K34" s="305">
        <v>0</v>
      </c>
      <c r="L34" s="305">
        <v>0</v>
      </c>
      <c r="M34" s="305">
        <v>0</v>
      </c>
      <c r="N34" s="305">
        <v>0</v>
      </c>
      <c r="O34" s="305">
        <v>0</v>
      </c>
      <c r="P34" s="305">
        <v>0</v>
      </c>
      <c r="Q34" s="305">
        <v>0</v>
      </c>
      <c r="R34" s="305">
        <v>0</v>
      </c>
      <c r="S34" s="305">
        <v>0</v>
      </c>
    </row>
    <row r="35" spans="1:45">
      <c r="A35" s="84">
        <v>26</v>
      </c>
      <c r="B35" s="227" t="s">
        <v>698</v>
      </c>
      <c r="C35" s="305">
        <v>0</v>
      </c>
      <c r="D35" s="305">
        <v>0</v>
      </c>
      <c r="E35" s="305">
        <v>0</v>
      </c>
      <c r="F35" s="305">
        <v>0</v>
      </c>
      <c r="G35" s="305">
        <v>0</v>
      </c>
      <c r="H35" s="305">
        <v>0</v>
      </c>
      <c r="I35" s="305">
        <v>0</v>
      </c>
      <c r="J35" s="305">
        <v>0</v>
      </c>
      <c r="K35" s="305">
        <v>0</v>
      </c>
      <c r="L35" s="305">
        <v>0</v>
      </c>
      <c r="M35" s="305">
        <v>0</v>
      </c>
      <c r="N35" s="305">
        <v>0</v>
      </c>
      <c r="O35" s="305">
        <v>0</v>
      </c>
      <c r="P35" s="305">
        <v>0</v>
      </c>
      <c r="Q35" s="305">
        <v>0</v>
      </c>
      <c r="R35" s="305">
        <v>0</v>
      </c>
      <c r="S35" s="305">
        <v>0</v>
      </c>
    </row>
    <row r="36" spans="1:45" s="66" customFormat="1">
      <c r="A36" s="84">
        <v>27</v>
      </c>
      <c r="B36" s="227" t="s">
        <v>699</v>
      </c>
      <c r="C36" s="305">
        <v>0</v>
      </c>
      <c r="D36" s="305">
        <v>0</v>
      </c>
      <c r="E36" s="305">
        <v>0</v>
      </c>
      <c r="F36" s="305">
        <v>0</v>
      </c>
      <c r="G36" s="305">
        <v>0</v>
      </c>
      <c r="H36" s="305">
        <v>0</v>
      </c>
      <c r="I36" s="305">
        <v>0</v>
      </c>
      <c r="J36" s="305">
        <v>0</v>
      </c>
      <c r="K36" s="305">
        <v>0</v>
      </c>
      <c r="L36" s="305">
        <v>0</v>
      </c>
      <c r="M36" s="305">
        <v>0</v>
      </c>
      <c r="N36" s="305">
        <v>0</v>
      </c>
      <c r="O36" s="305">
        <v>0</v>
      </c>
      <c r="P36" s="305">
        <v>0</v>
      </c>
      <c r="Q36" s="305">
        <v>0</v>
      </c>
      <c r="R36" s="305">
        <v>0</v>
      </c>
      <c r="S36" s="305">
        <v>0</v>
      </c>
      <c r="T36" s="67"/>
      <c r="U36" s="67"/>
      <c r="V36" s="67"/>
      <c r="W36" s="67"/>
      <c r="X36" s="67"/>
      <c r="Y36" s="67"/>
      <c r="Z36" s="67"/>
      <c r="AA36" s="67"/>
      <c r="AB36" s="67"/>
      <c r="AC36" s="67"/>
      <c r="AD36" s="67"/>
      <c r="AE36" s="67"/>
      <c r="AF36" s="67"/>
      <c r="AG36" s="67"/>
      <c r="AH36" s="67"/>
      <c r="AI36" s="67"/>
      <c r="AJ36" s="67"/>
      <c r="AK36" s="67"/>
      <c r="AL36" s="67"/>
      <c r="AM36" s="67"/>
      <c r="AN36" s="67"/>
      <c r="AO36" s="67"/>
      <c r="AP36" s="67"/>
      <c r="AQ36" s="67"/>
      <c r="AR36" s="67"/>
      <c r="AS36" s="67"/>
    </row>
    <row r="37" spans="1:45">
      <c r="A37" s="84">
        <v>28</v>
      </c>
      <c r="B37" s="227" t="s">
        <v>700</v>
      </c>
      <c r="C37" s="305">
        <v>0</v>
      </c>
      <c r="D37" s="305">
        <v>0</v>
      </c>
      <c r="E37" s="305">
        <v>0</v>
      </c>
      <c r="F37" s="305">
        <v>0</v>
      </c>
      <c r="G37" s="305">
        <v>0</v>
      </c>
      <c r="H37" s="305">
        <v>0</v>
      </c>
      <c r="I37" s="305">
        <v>0</v>
      </c>
      <c r="J37" s="305">
        <v>0</v>
      </c>
      <c r="K37" s="305">
        <v>0</v>
      </c>
      <c r="L37" s="305">
        <v>0</v>
      </c>
      <c r="M37" s="305">
        <v>0</v>
      </c>
      <c r="N37" s="305">
        <v>0</v>
      </c>
      <c r="O37" s="305">
        <v>0</v>
      </c>
      <c r="P37" s="305">
        <v>0</v>
      </c>
      <c r="Q37" s="305">
        <v>0</v>
      </c>
      <c r="R37" s="305">
        <v>0</v>
      </c>
      <c r="S37" s="305">
        <v>0</v>
      </c>
    </row>
    <row r="38" spans="1:45">
      <c r="A38" s="84">
        <v>29</v>
      </c>
      <c r="B38" s="227" t="s">
        <v>701</v>
      </c>
      <c r="C38" s="305">
        <v>0</v>
      </c>
      <c r="D38" s="305">
        <v>0</v>
      </c>
      <c r="E38" s="305">
        <v>0</v>
      </c>
      <c r="F38" s="305">
        <v>0</v>
      </c>
      <c r="G38" s="305">
        <v>0</v>
      </c>
      <c r="H38" s="305">
        <v>0</v>
      </c>
      <c r="I38" s="305">
        <v>0</v>
      </c>
      <c r="J38" s="305">
        <v>0</v>
      </c>
      <c r="K38" s="305">
        <v>0</v>
      </c>
      <c r="L38" s="305">
        <v>0</v>
      </c>
      <c r="M38" s="305">
        <v>0</v>
      </c>
      <c r="N38" s="305">
        <v>0</v>
      </c>
      <c r="O38" s="305">
        <v>0</v>
      </c>
      <c r="P38" s="305">
        <v>0</v>
      </c>
      <c r="Q38" s="305">
        <v>0</v>
      </c>
      <c r="R38" s="305">
        <v>0</v>
      </c>
      <c r="S38" s="305">
        <v>0</v>
      </c>
    </row>
    <row r="39" spans="1:45">
      <c r="A39" s="84">
        <v>30</v>
      </c>
      <c r="B39" s="227" t="s">
        <v>702</v>
      </c>
      <c r="C39" s="305">
        <v>0</v>
      </c>
      <c r="D39" s="305">
        <v>0</v>
      </c>
      <c r="E39" s="305">
        <v>0</v>
      </c>
      <c r="F39" s="305">
        <v>0</v>
      </c>
      <c r="G39" s="305">
        <v>0</v>
      </c>
      <c r="H39" s="305">
        <v>0</v>
      </c>
      <c r="I39" s="305">
        <v>0</v>
      </c>
      <c r="J39" s="305">
        <v>0</v>
      </c>
      <c r="K39" s="305">
        <v>0</v>
      </c>
      <c r="L39" s="305">
        <v>0</v>
      </c>
      <c r="M39" s="305">
        <v>0</v>
      </c>
      <c r="N39" s="305">
        <v>0</v>
      </c>
      <c r="O39" s="305">
        <v>0</v>
      </c>
      <c r="P39" s="305">
        <v>0</v>
      </c>
      <c r="Q39" s="305">
        <v>0</v>
      </c>
      <c r="R39" s="305">
        <v>0</v>
      </c>
      <c r="S39" s="305">
        <v>0</v>
      </c>
    </row>
    <row r="40" spans="1:45">
      <c r="A40" s="417"/>
      <c r="B40" s="394" t="s">
        <v>703</v>
      </c>
      <c r="C40" s="457">
        <f t="shared" ref="C40:S40" si="0">SUM(C10:C39)</f>
        <v>0</v>
      </c>
      <c r="D40" s="457">
        <f t="shared" si="0"/>
        <v>0</v>
      </c>
      <c r="E40" s="457">
        <f t="shared" si="0"/>
        <v>0</v>
      </c>
      <c r="F40" s="457">
        <f t="shared" si="0"/>
        <v>0</v>
      </c>
      <c r="G40" s="457">
        <f t="shared" si="0"/>
        <v>0</v>
      </c>
      <c r="H40" s="457">
        <f t="shared" si="0"/>
        <v>0</v>
      </c>
      <c r="I40" s="457">
        <f t="shared" si="0"/>
        <v>0</v>
      </c>
      <c r="J40" s="457">
        <f t="shared" si="0"/>
        <v>0</v>
      </c>
      <c r="K40" s="457">
        <f t="shared" si="0"/>
        <v>0</v>
      </c>
      <c r="L40" s="457">
        <f t="shared" si="0"/>
        <v>0</v>
      </c>
      <c r="M40" s="457">
        <f t="shared" si="0"/>
        <v>0</v>
      </c>
      <c r="N40" s="457">
        <f t="shared" si="0"/>
        <v>0</v>
      </c>
      <c r="O40" s="457">
        <f t="shared" si="0"/>
        <v>0</v>
      </c>
      <c r="P40" s="457">
        <f t="shared" si="0"/>
        <v>0</v>
      </c>
      <c r="Q40" s="457">
        <f t="shared" si="0"/>
        <v>0</v>
      </c>
      <c r="R40" s="457">
        <f t="shared" si="0"/>
        <v>0</v>
      </c>
      <c r="S40" s="457">
        <f t="shared" si="0"/>
        <v>0</v>
      </c>
    </row>
    <row r="41" spans="1:45">
      <c r="A41" s="208" t="s">
        <v>514</v>
      </c>
      <c r="B41" s="67"/>
      <c r="C41" s="67"/>
      <c r="D41" s="67"/>
      <c r="E41" s="67"/>
      <c r="F41" s="67"/>
      <c r="G41" s="67"/>
      <c r="H41" s="67"/>
      <c r="I41" s="67"/>
      <c r="J41" s="67"/>
      <c r="K41" s="67"/>
      <c r="L41" s="67"/>
      <c r="M41" s="67"/>
      <c r="N41" s="67"/>
      <c r="O41" s="67"/>
      <c r="P41" s="67"/>
      <c r="Q41" s="67"/>
      <c r="R41" s="67"/>
      <c r="S41" s="67"/>
    </row>
    <row r="42" spans="1:45" s="13" customFormat="1" ht="12.75">
      <c r="A42" s="12" t="s">
        <v>11</v>
      </c>
      <c r="G42" s="12"/>
      <c r="H42" s="12"/>
      <c r="K42" s="12"/>
      <c r="L42" s="12"/>
      <c r="M42" s="12"/>
      <c r="N42" s="12"/>
      <c r="O42" s="12"/>
      <c r="P42" s="12"/>
      <c r="Q42" s="12"/>
      <c r="R42" s="943" t="s">
        <v>12</v>
      </c>
      <c r="S42" s="943"/>
    </row>
    <row r="43" spans="1:45" s="13" customFormat="1" ht="12.75" customHeight="1">
      <c r="J43" s="12"/>
      <c r="K43" s="1169" t="s">
        <v>13</v>
      </c>
      <c r="L43" s="1169"/>
      <c r="M43" s="1169"/>
      <c r="N43" s="1169"/>
      <c r="O43" s="1169"/>
      <c r="P43" s="1169"/>
      <c r="Q43" s="1169"/>
      <c r="R43" s="1169"/>
      <c r="S43" s="1169"/>
    </row>
    <row r="44" spans="1:45" s="13" customFormat="1" ht="12.75" customHeight="1">
      <c r="J44" s="1169" t="s">
        <v>85</v>
      </c>
      <c r="K44" s="1169"/>
      <c r="L44" s="1169"/>
      <c r="M44" s="1169"/>
      <c r="N44" s="1169"/>
      <c r="O44" s="1169"/>
      <c r="P44" s="1169"/>
      <c r="Q44" s="1169"/>
      <c r="R44" s="1169"/>
      <c r="S44" s="1169"/>
    </row>
    <row r="45" spans="1:45" s="13" customFormat="1" ht="12.75">
      <c r="A45" s="12"/>
      <c r="B45" s="12"/>
      <c r="K45" s="12"/>
      <c r="L45" s="12"/>
      <c r="M45" s="12"/>
      <c r="N45" s="12"/>
      <c r="O45" s="12"/>
      <c r="P45" s="12"/>
      <c r="Q45" s="942" t="s">
        <v>82</v>
      </c>
      <c r="R45" s="942"/>
      <c r="S45" s="942"/>
    </row>
  </sheetData>
  <mergeCells count="14">
    <mergeCell ref="Q45:S45"/>
    <mergeCell ref="J44:S44"/>
    <mergeCell ref="S7:S8"/>
    <mergeCell ref="O7:R7"/>
    <mergeCell ref="Q1:R1"/>
    <mergeCell ref="B3:T3"/>
    <mergeCell ref="R42:S42"/>
    <mergeCell ref="K43:S43"/>
    <mergeCell ref="G2:M2"/>
    <mergeCell ref="A7:A8"/>
    <mergeCell ref="B7:B8"/>
    <mergeCell ref="C7:F7"/>
    <mergeCell ref="G7:J7"/>
    <mergeCell ref="K7:N7"/>
  </mergeCells>
  <phoneticPr fontId="0" type="noConversion"/>
  <printOptions horizontalCentered="1"/>
  <pageMargins left="0.70866141732283472" right="0.70866141732283472" top="0.23622047244094491" bottom="0" header="0.31496062992125984" footer="0.31496062992125984"/>
  <pageSetup paperSize="9" scale="58" orientation="landscape" r:id="rId1"/>
  <drawing r:id="rId2"/>
</worksheet>
</file>

<file path=xl/worksheets/sheet64.xml><?xml version="1.0" encoding="utf-8"?>
<worksheet xmlns="http://schemas.openxmlformats.org/spreadsheetml/2006/main" xmlns:r="http://schemas.openxmlformats.org/officeDocument/2006/relationships">
  <sheetPr>
    <tabColor rgb="FF00B050"/>
    <pageSetUpPr fitToPage="1"/>
  </sheetPr>
  <dimension ref="A1:AG47"/>
  <sheetViews>
    <sheetView topLeftCell="A37" zoomScaleSheetLayoutView="100" workbookViewId="0">
      <selection activeCell="E7" sqref="E7:G7"/>
    </sheetView>
  </sheetViews>
  <sheetFormatPr defaultRowHeight="15"/>
  <cols>
    <col min="1" max="1" width="6.42578125" style="778" customWidth="1"/>
    <col min="2" max="2" width="25.140625" style="778" customWidth="1"/>
    <col min="3" max="3" width="33.42578125" style="778" customWidth="1"/>
    <col min="4" max="4" width="34.42578125" style="778" customWidth="1"/>
    <col min="5" max="5" width="18.140625" style="778" customWidth="1"/>
    <col min="6" max="6" width="15.42578125" style="778" customWidth="1"/>
    <col min="7" max="7" width="15.7109375" style="778" customWidth="1"/>
    <col min="8" max="8" width="12.28515625" style="778" customWidth="1"/>
    <col min="9" max="257" width="9.140625" style="778"/>
    <col min="258" max="258" width="25.140625" style="778" customWidth="1"/>
    <col min="259" max="259" width="17.5703125" style="778" customWidth="1"/>
    <col min="260" max="260" width="19.7109375" style="778" customWidth="1"/>
    <col min="261" max="261" width="18.140625" style="778" customWidth="1"/>
    <col min="262" max="262" width="15.42578125" style="778" customWidth="1"/>
    <col min="263" max="263" width="15.7109375" style="778" customWidth="1"/>
    <col min="264" max="264" width="12.28515625" style="778" customWidth="1"/>
    <col min="265" max="513" width="9.140625" style="778"/>
    <col min="514" max="514" width="25.140625" style="778" customWidth="1"/>
    <col min="515" max="515" width="17.5703125" style="778" customWidth="1"/>
    <col min="516" max="516" width="19.7109375" style="778" customWidth="1"/>
    <col min="517" max="517" width="18.140625" style="778" customWidth="1"/>
    <col min="518" max="518" width="15.42578125" style="778" customWidth="1"/>
    <col min="519" max="519" width="15.7109375" style="778" customWidth="1"/>
    <col min="520" max="520" width="12.28515625" style="778" customWidth="1"/>
    <col min="521" max="769" width="9.140625" style="778"/>
    <col min="770" max="770" width="25.140625" style="778" customWidth="1"/>
    <col min="771" max="771" width="17.5703125" style="778" customWidth="1"/>
    <col min="772" max="772" width="19.7109375" style="778" customWidth="1"/>
    <col min="773" max="773" width="18.140625" style="778" customWidth="1"/>
    <col min="774" max="774" width="15.42578125" style="778" customWidth="1"/>
    <col min="775" max="775" width="15.7109375" style="778" customWidth="1"/>
    <col min="776" max="776" width="12.28515625" style="778" customWidth="1"/>
    <col min="777" max="1025" width="9.140625" style="778"/>
    <col min="1026" max="1026" width="25.140625" style="778" customWidth="1"/>
    <col min="1027" max="1027" width="17.5703125" style="778" customWidth="1"/>
    <col min="1028" max="1028" width="19.7109375" style="778" customWidth="1"/>
    <col min="1029" max="1029" width="18.140625" style="778" customWidth="1"/>
    <col min="1030" max="1030" width="15.42578125" style="778" customWidth="1"/>
    <col min="1031" max="1031" width="15.7109375" style="778" customWidth="1"/>
    <col min="1032" max="1032" width="12.28515625" style="778" customWidth="1"/>
    <col min="1033" max="1281" width="9.140625" style="778"/>
    <col min="1282" max="1282" width="25.140625" style="778" customWidth="1"/>
    <col min="1283" max="1283" width="17.5703125" style="778" customWidth="1"/>
    <col min="1284" max="1284" width="19.7109375" style="778" customWidth="1"/>
    <col min="1285" max="1285" width="18.140625" style="778" customWidth="1"/>
    <col min="1286" max="1286" width="15.42578125" style="778" customWidth="1"/>
    <col min="1287" max="1287" width="15.7109375" style="778" customWidth="1"/>
    <col min="1288" max="1288" width="12.28515625" style="778" customWidth="1"/>
    <col min="1289" max="1537" width="9.140625" style="778"/>
    <col min="1538" max="1538" width="25.140625" style="778" customWidth="1"/>
    <col min="1539" max="1539" width="17.5703125" style="778" customWidth="1"/>
    <col min="1540" max="1540" width="19.7109375" style="778" customWidth="1"/>
    <col min="1541" max="1541" width="18.140625" style="778" customWidth="1"/>
    <col min="1542" max="1542" width="15.42578125" style="778" customWidth="1"/>
    <col min="1543" max="1543" width="15.7109375" style="778" customWidth="1"/>
    <col min="1544" max="1544" width="12.28515625" style="778" customWidth="1"/>
    <col min="1545" max="1793" width="9.140625" style="778"/>
    <col min="1794" max="1794" width="25.140625" style="778" customWidth="1"/>
    <col min="1795" max="1795" width="17.5703125" style="778" customWidth="1"/>
    <col min="1796" max="1796" width="19.7109375" style="778" customWidth="1"/>
    <col min="1797" max="1797" width="18.140625" style="778" customWidth="1"/>
    <col min="1798" max="1798" width="15.42578125" style="778" customWidth="1"/>
    <col min="1799" max="1799" width="15.7109375" style="778" customWidth="1"/>
    <col min="1800" max="1800" width="12.28515625" style="778" customWidth="1"/>
    <col min="1801" max="2049" width="9.140625" style="778"/>
    <col min="2050" max="2050" width="25.140625" style="778" customWidth="1"/>
    <col min="2051" max="2051" width="17.5703125" style="778" customWidth="1"/>
    <col min="2052" max="2052" width="19.7109375" style="778" customWidth="1"/>
    <col min="2053" max="2053" width="18.140625" style="778" customWidth="1"/>
    <col min="2054" max="2054" width="15.42578125" style="778" customWidth="1"/>
    <col min="2055" max="2055" width="15.7109375" style="778" customWidth="1"/>
    <col min="2056" max="2056" width="12.28515625" style="778" customWidth="1"/>
    <col min="2057" max="2305" width="9.140625" style="778"/>
    <col min="2306" max="2306" width="25.140625" style="778" customWidth="1"/>
    <col min="2307" max="2307" width="17.5703125" style="778" customWidth="1"/>
    <col min="2308" max="2308" width="19.7109375" style="778" customWidth="1"/>
    <col min="2309" max="2309" width="18.140625" style="778" customWidth="1"/>
    <col min="2310" max="2310" width="15.42578125" style="778" customWidth="1"/>
    <col min="2311" max="2311" width="15.7109375" style="778" customWidth="1"/>
    <col min="2312" max="2312" width="12.28515625" style="778" customWidth="1"/>
    <col min="2313" max="2561" width="9.140625" style="778"/>
    <col min="2562" max="2562" width="25.140625" style="778" customWidth="1"/>
    <col min="2563" max="2563" width="17.5703125" style="778" customWidth="1"/>
    <col min="2564" max="2564" width="19.7109375" style="778" customWidth="1"/>
    <col min="2565" max="2565" width="18.140625" style="778" customWidth="1"/>
    <col min="2566" max="2566" width="15.42578125" style="778" customWidth="1"/>
    <col min="2567" max="2567" width="15.7109375" style="778" customWidth="1"/>
    <col min="2568" max="2568" width="12.28515625" style="778" customWidth="1"/>
    <col min="2569" max="2817" width="9.140625" style="778"/>
    <col min="2818" max="2818" width="25.140625" style="778" customWidth="1"/>
    <col min="2819" max="2819" width="17.5703125" style="778" customWidth="1"/>
    <col min="2820" max="2820" width="19.7109375" style="778" customWidth="1"/>
    <col min="2821" max="2821" width="18.140625" style="778" customWidth="1"/>
    <col min="2822" max="2822" width="15.42578125" style="778" customWidth="1"/>
    <col min="2823" max="2823" width="15.7109375" style="778" customWidth="1"/>
    <col min="2824" max="2824" width="12.28515625" style="778" customWidth="1"/>
    <col min="2825" max="3073" width="9.140625" style="778"/>
    <col min="3074" max="3074" width="25.140625" style="778" customWidth="1"/>
    <col min="3075" max="3075" width="17.5703125" style="778" customWidth="1"/>
    <col min="3076" max="3076" width="19.7109375" style="778" customWidth="1"/>
    <col min="3077" max="3077" width="18.140625" style="778" customWidth="1"/>
    <col min="3078" max="3078" width="15.42578125" style="778" customWidth="1"/>
    <col min="3079" max="3079" width="15.7109375" style="778" customWidth="1"/>
    <col min="3080" max="3080" width="12.28515625" style="778" customWidth="1"/>
    <col min="3081" max="3329" width="9.140625" style="778"/>
    <col min="3330" max="3330" width="25.140625" style="778" customWidth="1"/>
    <col min="3331" max="3331" width="17.5703125" style="778" customWidth="1"/>
    <col min="3332" max="3332" width="19.7109375" style="778" customWidth="1"/>
    <col min="3333" max="3333" width="18.140625" style="778" customWidth="1"/>
    <col min="3334" max="3334" width="15.42578125" style="778" customWidth="1"/>
    <col min="3335" max="3335" width="15.7109375" style="778" customWidth="1"/>
    <col min="3336" max="3336" width="12.28515625" style="778" customWidth="1"/>
    <col min="3337" max="3585" width="9.140625" style="778"/>
    <col min="3586" max="3586" width="25.140625" style="778" customWidth="1"/>
    <col min="3587" max="3587" width="17.5703125" style="778" customWidth="1"/>
    <col min="3588" max="3588" width="19.7109375" style="778" customWidth="1"/>
    <col min="3589" max="3589" width="18.140625" style="778" customWidth="1"/>
    <col min="3590" max="3590" width="15.42578125" style="778" customWidth="1"/>
    <col min="3591" max="3591" width="15.7109375" style="778" customWidth="1"/>
    <col min="3592" max="3592" width="12.28515625" style="778" customWidth="1"/>
    <col min="3593" max="3841" width="9.140625" style="778"/>
    <col min="3842" max="3842" width="25.140625" style="778" customWidth="1"/>
    <col min="3843" max="3843" width="17.5703125" style="778" customWidth="1"/>
    <col min="3844" max="3844" width="19.7109375" style="778" customWidth="1"/>
    <col min="3845" max="3845" width="18.140625" style="778" customWidth="1"/>
    <col min="3846" max="3846" width="15.42578125" style="778" customWidth="1"/>
    <col min="3847" max="3847" width="15.7109375" style="778" customWidth="1"/>
    <col min="3848" max="3848" width="12.28515625" style="778" customWidth="1"/>
    <col min="3849" max="4097" width="9.140625" style="778"/>
    <col min="4098" max="4098" width="25.140625" style="778" customWidth="1"/>
    <col min="4099" max="4099" width="17.5703125" style="778" customWidth="1"/>
    <col min="4100" max="4100" width="19.7109375" style="778" customWidth="1"/>
    <col min="4101" max="4101" width="18.140625" style="778" customWidth="1"/>
    <col min="4102" max="4102" width="15.42578125" style="778" customWidth="1"/>
    <col min="4103" max="4103" width="15.7109375" style="778" customWidth="1"/>
    <col min="4104" max="4104" width="12.28515625" style="778" customWidth="1"/>
    <col min="4105" max="4353" width="9.140625" style="778"/>
    <col min="4354" max="4354" width="25.140625" style="778" customWidth="1"/>
    <col min="4355" max="4355" width="17.5703125" style="778" customWidth="1"/>
    <col min="4356" max="4356" width="19.7109375" style="778" customWidth="1"/>
    <col min="4357" max="4357" width="18.140625" style="778" customWidth="1"/>
    <col min="4358" max="4358" width="15.42578125" style="778" customWidth="1"/>
    <col min="4359" max="4359" width="15.7109375" style="778" customWidth="1"/>
    <col min="4360" max="4360" width="12.28515625" style="778" customWidth="1"/>
    <col min="4361" max="4609" width="9.140625" style="778"/>
    <col min="4610" max="4610" width="25.140625" style="778" customWidth="1"/>
    <col min="4611" max="4611" width="17.5703125" style="778" customWidth="1"/>
    <col min="4612" max="4612" width="19.7109375" style="778" customWidth="1"/>
    <col min="4613" max="4613" width="18.140625" style="778" customWidth="1"/>
    <col min="4614" max="4614" width="15.42578125" style="778" customWidth="1"/>
    <col min="4615" max="4615" width="15.7109375" style="778" customWidth="1"/>
    <col min="4616" max="4616" width="12.28515625" style="778" customWidth="1"/>
    <col min="4617" max="4865" width="9.140625" style="778"/>
    <col min="4866" max="4866" width="25.140625" style="778" customWidth="1"/>
    <col min="4867" max="4867" width="17.5703125" style="778" customWidth="1"/>
    <col min="4868" max="4868" width="19.7109375" style="778" customWidth="1"/>
    <col min="4869" max="4869" width="18.140625" style="778" customWidth="1"/>
    <col min="4870" max="4870" width="15.42578125" style="778" customWidth="1"/>
    <col min="4871" max="4871" width="15.7109375" style="778" customWidth="1"/>
    <col min="4872" max="4872" width="12.28515625" style="778" customWidth="1"/>
    <col min="4873" max="5121" width="9.140625" style="778"/>
    <col min="5122" max="5122" width="25.140625" style="778" customWidth="1"/>
    <col min="5123" max="5123" width="17.5703125" style="778" customWidth="1"/>
    <col min="5124" max="5124" width="19.7109375" style="778" customWidth="1"/>
    <col min="5125" max="5125" width="18.140625" style="778" customWidth="1"/>
    <col min="5126" max="5126" width="15.42578125" style="778" customWidth="1"/>
    <col min="5127" max="5127" width="15.7109375" style="778" customWidth="1"/>
    <col min="5128" max="5128" width="12.28515625" style="778" customWidth="1"/>
    <col min="5129" max="5377" width="9.140625" style="778"/>
    <col min="5378" max="5378" width="25.140625" style="778" customWidth="1"/>
    <col min="5379" max="5379" width="17.5703125" style="778" customWidth="1"/>
    <col min="5380" max="5380" width="19.7109375" style="778" customWidth="1"/>
    <col min="5381" max="5381" width="18.140625" style="778" customWidth="1"/>
    <col min="5382" max="5382" width="15.42578125" style="778" customWidth="1"/>
    <col min="5383" max="5383" width="15.7109375" style="778" customWidth="1"/>
    <col min="5384" max="5384" width="12.28515625" style="778" customWidth="1"/>
    <col min="5385" max="5633" width="9.140625" style="778"/>
    <col min="5634" max="5634" width="25.140625" style="778" customWidth="1"/>
    <col min="5635" max="5635" width="17.5703125" style="778" customWidth="1"/>
    <col min="5636" max="5636" width="19.7109375" style="778" customWidth="1"/>
    <col min="5637" max="5637" width="18.140625" style="778" customWidth="1"/>
    <col min="5638" max="5638" width="15.42578125" style="778" customWidth="1"/>
    <col min="5639" max="5639" width="15.7109375" style="778" customWidth="1"/>
    <col min="5640" max="5640" width="12.28515625" style="778" customWidth="1"/>
    <col min="5641" max="5889" width="9.140625" style="778"/>
    <col min="5890" max="5890" width="25.140625" style="778" customWidth="1"/>
    <col min="5891" max="5891" width="17.5703125" style="778" customWidth="1"/>
    <col min="5892" max="5892" width="19.7109375" style="778" customWidth="1"/>
    <col min="5893" max="5893" width="18.140625" style="778" customWidth="1"/>
    <col min="5894" max="5894" width="15.42578125" style="778" customWidth="1"/>
    <col min="5895" max="5895" width="15.7109375" style="778" customWidth="1"/>
    <col min="5896" max="5896" width="12.28515625" style="778" customWidth="1"/>
    <col min="5897" max="6145" width="9.140625" style="778"/>
    <col min="6146" max="6146" width="25.140625" style="778" customWidth="1"/>
    <col min="6147" max="6147" width="17.5703125" style="778" customWidth="1"/>
    <col min="6148" max="6148" width="19.7109375" style="778" customWidth="1"/>
    <col min="6149" max="6149" width="18.140625" style="778" customWidth="1"/>
    <col min="6150" max="6150" width="15.42578125" style="778" customWidth="1"/>
    <col min="6151" max="6151" width="15.7109375" style="778" customWidth="1"/>
    <col min="6152" max="6152" width="12.28515625" style="778" customWidth="1"/>
    <col min="6153" max="6401" width="9.140625" style="778"/>
    <col min="6402" max="6402" width="25.140625" style="778" customWidth="1"/>
    <col min="6403" max="6403" width="17.5703125" style="778" customWidth="1"/>
    <col min="6404" max="6404" width="19.7109375" style="778" customWidth="1"/>
    <col min="6405" max="6405" width="18.140625" style="778" customWidth="1"/>
    <col min="6406" max="6406" width="15.42578125" style="778" customWidth="1"/>
    <col min="6407" max="6407" width="15.7109375" style="778" customWidth="1"/>
    <col min="6408" max="6408" width="12.28515625" style="778" customWidth="1"/>
    <col min="6409" max="6657" width="9.140625" style="778"/>
    <col min="6658" max="6658" width="25.140625" style="778" customWidth="1"/>
    <col min="6659" max="6659" width="17.5703125" style="778" customWidth="1"/>
    <col min="6660" max="6660" width="19.7109375" style="778" customWidth="1"/>
    <col min="6661" max="6661" width="18.140625" style="778" customWidth="1"/>
    <col min="6662" max="6662" width="15.42578125" style="778" customWidth="1"/>
    <col min="6663" max="6663" width="15.7109375" style="778" customWidth="1"/>
    <col min="6664" max="6664" width="12.28515625" style="778" customWidth="1"/>
    <col min="6665" max="6913" width="9.140625" style="778"/>
    <col min="6914" max="6914" width="25.140625" style="778" customWidth="1"/>
    <col min="6915" max="6915" width="17.5703125" style="778" customWidth="1"/>
    <col min="6916" max="6916" width="19.7109375" style="778" customWidth="1"/>
    <col min="6917" max="6917" width="18.140625" style="778" customWidth="1"/>
    <col min="6918" max="6918" width="15.42578125" style="778" customWidth="1"/>
    <col min="6919" max="6919" width="15.7109375" style="778" customWidth="1"/>
    <col min="6920" max="6920" width="12.28515625" style="778" customWidth="1"/>
    <col min="6921" max="7169" width="9.140625" style="778"/>
    <col min="7170" max="7170" width="25.140625" style="778" customWidth="1"/>
    <col min="7171" max="7171" width="17.5703125" style="778" customWidth="1"/>
    <col min="7172" max="7172" width="19.7109375" style="778" customWidth="1"/>
    <col min="7173" max="7173" width="18.140625" style="778" customWidth="1"/>
    <col min="7174" max="7174" width="15.42578125" style="778" customWidth="1"/>
    <col min="7175" max="7175" width="15.7109375" style="778" customWidth="1"/>
    <col min="7176" max="7176" width="12.28515625" style="778" customWidth="1"/>
    <col min="7177" max="7425" width="9.140625" style="778"/>
    <col min="7426" max="7426" width="25.140625" style="778" customWidth="1"/>
    <col min="7427" max="7427" width="17.5703125" style="778" customWidth="1"/>
    <col min="7428" max="7428" width="19.7109375" style="778" customWidth="1"/>
    <col min="7429" max="7429" width="18.140625" style="778" customWidth="1"/>
    <col min="7430" max="7430" width="15.42578125" style="778" customWidth="1"/>
    <col min="7431" max="7431" width="15.7109375" style="778" customWidth="1"/>
    <col min="7432" max="7432" width="12.28515625" style="778" customWidth="1"/>
    <col min="7433" max="7681" width="9.140625" style="778"/>
    <col min="7682" max="7682" width="25.140625" style="778" customWidth="1"/>
    <col min="7683" max="7683" width="17.5703125" style="778" customWidth="1"/>
    <col min="7684" max="7684" width="19.7109375" style="778" customWidth="1"/>
    <col min="7685" max="7685" width="18.140625" style="778" customWidth="1"/>
    <col min="7686" max="7686" width="15.42578125" style="778" customWidth="1"/>
    <col min="7687" max="7687" width="15.7109375" style="778" customWidth="1"/>
    <col min="7688" max="7688" width="12.28515625" style="778" customWidth="1"/>
    <col min="7689" max="7937" width="9.140625" style="778"/>
    <col min="7938" max="7938" width="25.140625" style="778" customWidth="1"/>
    <col min="7939" max="7939" width="17.5703125" style="778" customWidth="1"/>
    <col min="7940" max="7940" width="19.7109375" style="778" customWidth="1"/>
    <col min="7941" max="7941" width="18.140625" style="778" customWidth="1"/>
    <col min="7942" max="7942" width="15.42578125" style="778" customWidth="1"/>
    <col min="7943" max="7943" width="15.7109375" style="778" customWidth="1"/>
    <col min="7944" max="7944" width="12.28515625" style="778" customWidth="1"/>
    <col min="7945" max="8193" width="9.140625" style="778"/>
    <col min="8194" max="8194" width="25.140625" style="778" customWidth="1"/>
    <col min="8195" max="8195" width="17.5703125" style="778" customWidth="1"/>
    <col min="8196" max="8196" width="19.7109375" style="778" customWidth="1"/>
    <col min="8197" max="8197" width="18.140625" style="778" customWidth="1"/>
    <col min="8198" max="8198" width="15.42578125" style="778" customWidth="1"/>
    <col min="8199" max="8199" width="15.7109375" style="778" customWidth="1"/>
    <col min="8200" max="8200" width="12.28515625" style="778" customWidth="1"/>
    <col min="8201" max="8449" width="9.140625" style="778"/>
    <col min="8450" max="8450" width="25.140625" style="778" customWidth="1"/>
    <col min="8451" max="8451" width="17.5703125" style="778" customWidth="1"/>
    <col min="8452" max="8452" width="19.7109375" style="778" customWidth="1"/>
    <col min="8453" max="8453" width="18.140625" style="778" customWidth="1"/>
    <col min="8454" max="8454" width="15.42578125" style="778" customWidth="1"/>
    <col min="8455" max="8455" width="15.7109375" style="778" customWidth="1"/>
    <col min="8456" max="8456" width="12.28515625" style="778" customWidth="1"/>
    <col min="8457" max="8705" width="9.140625" style="778"/>
    <col min="8706" max="8706" width="25.140625" style="778" customWidth="1"/>
    <col min="8707" max="8707" width="17.5703125" style="778" customWidth="1"/>
    <col min="8708" max="8708" width="19.7109375" style="778" customWidth="1"/>
    <col min="8709" max="8709" width="18.140625" style="778" customWidth="1"/>
    <col min="8710" max="8710" width="15.42578125" style="778" customWidth="1"/>
    <col min="8711" max="8711" width="15.7109375" style="778" customWidth="1"/>
    <col min="8712" max="8712" width="12.28515625" style="778" customWidth="1"/>
    <col min="8713" max="8961" width="9.140625" style="778"/>
    <col min="8962" max="8962" width="25.140625" style="778" customWidth="1"/>
    <col min="8963" max="8963" width="17.5703125" style="778" customWidth="1"/>
    <col min="8964" max="8964" width="19.7109375" style="778" customWidth="1"/>
    <col min="8965" max="8965" width="18.140625" style="778" customWidth="1"/>
    <col min="8966" max="8966" width="15.42578125" style="778" customWidth="1"/>
    <col min="8967" max="8967" width="15.7109375" style="778" customWidth="1"/>
    <col min="8968" max="8968" width="12.28515625" style="778" customWidth="1"/>
    <col min="8969" max="9217" width="9.140625" style="778"/>
    <col min="9218" max="9218" width="25.140625" style="778" customWidth="1"/>
    <col min="9219" max="9219" width="17.5703125" style="778" customWidth="1"/>
    <col min="9220" max="9220" width="19.7109375" style="778" customWidth="1"/>
    <col min="9221" max="9221" width="18.140625" style="778" customWidth="1"/>
    <col min="9222" max="9222" width="15.42578125" style="778" customWidth="1"/>
    <col min="9223" max="9223" width="15.7109375" style="778" customWidth="1"/>
    <col min="9224" max="9224" width="12.28515625" style="778" customWidth="1"/>
    <col min="9225" max="9473" width="9.140625" style="778"/>
    <col min="9474" max="9474" width="25.140625" style="778" customWidth="1"/>
    <col min="9475" max="9475" width="17.5703125" style="778" customWidth="1"/>
    <col min="9476" max="9476" width="19.7109375" style="778" customWidth="1"/>
    <col min="9477" max="9477" width="18.140625" style="778" customWidth="1"/>
    <col min="9478" max="9478" width="15.42578125" style="778" customWidth="1"/>
    <col min="9479" max="9479" width="15.7109375" style="778" customWidth="1"/>
    <col min="9480" max="9480" width="12.28515625" style="778" customWidth="1"/>
    <col min="9481" max="9729" width="9.140625" style="778"/>
    <col min="9730" max="9730" width="25.140625" style="778" customWidth="1"/>
    <col min="9731" max="9731" width="17.5703125" style="778" customWidth="1"/>
    <col min="9732" max="9732" width="19.7109375" style="778" customWidth="1"/>
    <col min="9733" max="9733" width="18.140625" style="778" customWidth="1"/>
    <col min="9734" max="9734" width="15.42578125" style="778" customWidth="1"/>
    <col min="9735" max="9735" width="15.7109375" style="778" customWidth="1"/>
    <col min="9736" max="9736" width="12.28515625" style="778" customWidth="1"/>
    <col min="9737" max="9985" width="9.140625" style="778"/>
    <col min="9986" max="9986" width="25.140625" style="778" customWidth="1"/>
    <col min="9987" max="9987" width="17.5703125" style="778" customWidth="1"/>
    <col min="9988" max="9988" width="19.7109375" style="778" customWidth="1"/>
    <col min="9989" max="9989" width="18.140625" style="778" customWidth="1"/>
    <col min="9990" max="9990" width="15.42578125" style="778" customWidth="1"/>
    <col min="9991" max="9991" width="15.7109375" style="778" customWidth="1"/>
    <col min="9992" max="9992" width="12.28515625" style="778" customWidth="1"/>
    <col min="9993" max="10241" width="9.140625" style="778"/>
    <col min="10242" max="10242" width="25.140625" style="778" customWidth="1"/>
    <col min="10243" max="10243" width="17.5703125" style="778" customWidth="1"/>
    <col min="10244" max="10244" width="19.7109375" style="778" customWidth="1"/>
    <col min="10245" max="10245" width="18.140625" style="778" customWidth="1"/>
    <col min="10246" max="10246" width="15.42578125" style="778" customWidth="1"/>
    <col min="10247" max="10247" width="15.7109375" style="778" customWidth="1"/>
    <col min="10248" max="10248" width="12.28515625" style="778" customWidth="1"/>
    <col min="10249" max="10497" width="9.140625" style="778"/>
    <col min="10498" max="10498" width="25.140625" style="778" customWidth="1"/>
    <col min="10499" max="10499" width="17.5703125" style="778" customWidth="1"/>
    <col min="10500" max="10500" width="19.7109375" style="778" customWidth="1"/>
    <col min="10501" max="10501" width="18.140625" style="778" customWidth="1"/>
    <col min="10502" max="10502" width="15.42578125" style="778" customWidth="1"/>
    <col min="10503" max="10503" width="15.7109375" style="778" customWidth="1"/>
    <col min="10504" max="10504" width="12.28515625" style="778" customWidth="1"/>
    <col min="10505" max="10753" width="9.140625" style="778"/>
    <col min="10754" max="10754" width="25.140625" style="778" customWidth="1"/>
    <col min="10755" max="10755" width="17.5703125" style="778" customWidth="1"/>
    <col min="10756" max="10756" width="19.7109375" style="778" customWidth="1"/>
    <col min="10757" max="10757" width="18.140625" style="778" customWidth="1"/>
    <col min="10758" max="10758" width="15.42578125" style="778" customWidth="1"/>
    <col min="10759" max="10759" width="15.7109375" style="778" customWidth="1"/>
    <col min="10760" max="10760" width="12.28515625" style="778" customWidth="1"/>
    <col min="10761" max="11009" width="9.140625" style="778"/>
    <col min="11010" max="11010" width="25.140625" style="778" customWidth="1"/>
    <col min="11011" max="11011" width="17.5703125" style="778" customWidth="1"/>
    <col min="11012" max="11012" width="19.7109375" style="778" customWidth="1"/>
    <col min="11013" max="11013" width="18.140625" style="778" customWidth="1"/>
    <col min="11014" max="11014" width="15.42578125" style="778" customWidth="1"/>
    <col min="11015" max="11015" width="15.7109375" style="778" customWidth="1"/>
    <col min="11016" max="11016" width="12.28515625" style="778" customWidth="1"/>
    <col min="11017" max="11265" width="9.140625" style="778"/>
    <col min="11266" max="11266" width="25.140625" style="778" customWidth="1"/>
    <col min="11267" max="11267" width="17.5703125" style="778" customWidth="1"/>
    <col min="11268" max="11268" width="19.7109375" style="778" customWidth="1"/>
    <col min="11269" max="11269" width="18.140625" style="778" customWidth="1"/>
    <col min="11270" max="11270" width="15.42578125" style="778" customWidth="1"/>
    <col min="11271" max="11271" width="15.7109375" style="778" customWidth="1"/>
    <col min="11272" max="11272" width="12.28515625" style="778" customWidth="1"/>
    <col min="11273" max="11521" width="9.140625" style="778"/>
    <col min="11522" max="11522" width="25.140625" style="778" customWidth="1"/>
    <col min="11523" max="11523" width="17.5703125" style="778" customWidth="1"/>
    <col min="11524" max="11524" width="19.7109375" style="778" customWidth="1"/>
    <col min="11525" max="11525" width="18.140625" style="778" customWidth="1"/>
    <col min="11526" max="11526" width="15.42578125" style="778" customWidth="1"/>
    <col min="11527" max="11527" width="15.7109375" style="778" customWidth="1"/>
    <col min="11528" max="11528" width="12.28515625" style="778" customWidth="1"/>
    <col min="11529" max="11777" width="9.140625" style="778"/>
    <col min="11778" max="11778" width="25.140625" style="778" customWidth="1"/>
    <col min="11779" max="11779" width="17.5703125" style="778" customWidth="1"/>
    <col min="11780" max="11780" width="19.7109375" style="778" customWidth="1"/>
    <col min="11781" max="11781" width="18.140625" style="778" customWidth="1"/>
    <col min="11782" max="11782" width="15.42578125" style="778" customWidth="1"/>
    <col min="11783" max="11783" width="15.7109375" style="778" customWidth="1"/>
    <col min="11784" max="11784" width="12.28515625" style="778" customWidth="1"/>
    <col min="11785" max="12033" width="9.140625" style="778"/>
    <col min="12034" max="12034" width="25.140625" style="778" customWidth="1"/>
    <col min="12035" max="12035" width="17.5703125" style="778" customWidth="1"/>
    <col min="12036" max="12036" width="19.7109375" style="778" customWidth="1"/>
    <col min="12037" max="12037" width="18.140625" style="778" customWidth="1"/>
    <col min="12038" max="12038" width="15.42578125" style="778" customWidth="1"/>
    <col min="12039" max="12039" width="15.7109375" style="778" customWidth="1"/>
    <col min="12040" max="12040" width="12.28515625" style="778" customWidth="1"/>
    <col min="12041" max="12289" width="9.140625" style="778"/>
    <col min="12290" max="12290" width="25.140625" style="778" customWidth="1"/>
    <col min="12291" max="12291" width="17.5703125" style="778" customWidth="1"/>
    <col min="12292" max="12292" width="19.7109375" style="778" customWidth="1"/>
    <col min="12293" max="12293" width="18.140625" style="778" customWidth="1"/>
    <col min="12294" max="12294" width="15.42578125" style="778" customWidth="1"/>
    <col min="12295" max="12295" width="15.7109375" style="778" customWidth="1"/>
    <col min="12296" max="12296" width="12.28515625" style="778" customWidth="1"/>
    <col min="12297" max="12545" width="9.140625" style="778"/>
    <col min="12546" max="12546" width="25.140625" style="778" customWidth="1"/>
    <col min="12547" max="12547" width="17.5703125" style="778" customWidth="1"/>
    <col min="12548" max="12548" width="19.7109375" style="778" customWidth="1"/>
    <col min="12549" max="12549" width="18.140625" style="778" customWidth="1"/>
    <col min="12550" max="12550" width="15.42578125" style="778" customWidth="1"/>
    <col min="12551" max="12551" width="15.7109375" style="778" customWidth="1"/>
    <col min="12552" max="12552" width="12.28515625" style="778" customWidth="1"/>
    <col min="12553" max="12801" width="9.140625" style="778"/>
    <col min="12802" max="12802" width="25.140625" style="778" customWidth="1"/>
    <col min="12803" max="12803" width="17.5703125" style="778" customWidth="1"/>
    <col min="12804" max="12804" width="19.7109375" style="778" customWidth="1"/>
    <col min="12805" max="12805" width="18.140625" style="778" customWidth="1"/>
    <col min="12806" max="12806" width="15.42578125" style="778" customWidth="1"/>
    <col min="12807" max="12807" width="15.7109375" style="778" customWidth="1"/>
    <col min="12808" max="12808" width="12.28515625" style="778" customWidth="1"/>
    <col min="12809" max="13057" width="9.140625" style="778"/>
    <col min="13058" max="13058" width="25.140625" style="778" customWidth="1"/>
    <col min="13059" max="13059" width="17.5703125" style="778" customWidth="1"/>
    <col min="13060" max="13060" width="19.7109375" style="778" customWidth="1"/>
    <col min="13061" max="13061" width="18.140625" style="778" customWidth="1"/>
    <col min="13062" max="13062" width="15.42578125" style="778" customWidth="1"/>
    <col min="13063" max="13063" width="15.7109375" style="778" customWidth="1"/>
    <col min="13064" max="13064" width="12.28515625" style="778" customWidth="1"/>
    <col min="13065" max="13313" width="9.140625" style="778"/>
    <col min="13314" max="13314" width="25.140625" style="778" customWidth="1"/>
    <col min="13315" max="13315" width="17.5703125" style="778" customWidth="1"/>
    <col min="13316" max="13316" width="19.7109375" style="778" customWidth="1"/>
    <col min="13317" max="13317" width="18.140625" style="778" customWidth="1"/>
    <col min="13318" max="13318" width="15.42578125" style="778" customWidth="1"/>
    <col min="13319" max="13319" width="15.7109375" style="778" customWidth="1"/>
    <col min="13320" max="13320" width="12.28515625" style="778" customWidth="1"/>
    <col min="13321" max="13569" width="9.140625" style="778"/>
    <col min="13570" max="13570" width="25.140625" style="778" customWidth="1"/>
    <col min="13571" max="13571" width="17.5703125" style="778" customWidth="1"/>
    <col min="13572" max="13572" width="19.7109375" style="778" customWidth="1"/>
    <col min="13573" max="13573" width="18.140625" style="778" customWidth="1"/>
    <col min="13574" max="13574" width="15.42578125" style="778" customWidth="1"/>
    <col min="13575" max="13575" width="15.7109375" style="778" customWidth="1"/>
    <col min="13576" max="13576" width="12.28515625" style="778" customWidth="1"/>
    <col min="13577" max="13825" width="9.140625" style="778"/>
    <col min="13826" max="13826" width="25.140625" style="778" customWidth="1"/>
    <col min="13827" max="13827" width="17.5703125" style="778" customWidth="1"/>
    <col min="13828" max="13828" width="19.7109375" style="778" customWidth="1"/>
    <col min="13829" max="13829" width="18.140625" style="778" customWidth="1"/>
    <col min="13830" max="13830" width="15.42578125" style="778" customWidth="1"/>
    <col min="13831" max="13831" width="15.7109375" style="778" customWidth="1"/>
    <col min="13832" max="13832" width="12.28515625" style="778" customWidth="1"/>
    <col min="13833" max="14081" width="9.140625" style="778"/>
    <col min="14082" max="14082" width="25.140625" style="778" customWidth="1"/>
    <col min="14083" max="14083" width="17.5703125" style="778" customWidth="1"/>
    <col min="14084" max="14084" width="19.7109375" style="778" customWidth="1"/>
    <col min="14085" max="14085" width="18.140625" style="778" customWidth="1"/>
    <col min="14086" max="14086" width="15.42578125" style="778" customWidth="1"/>
    <col min="14087" max="14087" width="15.7109375" style="778" customWidth="1"/>
    <col min="14088" max="14088" width="12.28515625" style="778" customWidth="1"/>
    <col min="14089" max="14337" width="9.140625" style="778"/>
    <col min="14338" max="14338" width="25.140625" style="778" customWidth="1"/>
    <col min="14339" max="14339" width="17.5703125" style="778" customWidth="1"/>
    <col min="14340" max="14340" width="19.7109375" style="778" customWidth="1"/>
    <col min="14341" max="14341" width="18.140625" style="778" customWidth="1"/>
    <col min="14342" max="14342" width="15.42578125" style="778" customWidth="1"/>
    <col min="14343" max="14343" width="15.7109375" style="778" customWidth="1"/>
    <col min="14344" max="14344" width="12.28515625" style="778" customWidth="1"/>
    <col min="14345" max="14593" width="9.140625" style="778"/>
    <col min="14594" max="14594" width="25.140625" style="778" customWidth="1"/>
    <col min="14595" max="14595" width="17.5703125" style="778" customWidth="1"/>
    <col min="14596" max="14596" width="19.7109375" style="778" customWidth="1"/>
    <col min="14597" max="14597" width="18.140625" style="778" customWidth="1"/>
    <col min="14598" max="14598" width="15.42578125" style="778" customWidth="1"/>
    <col min="14599" max="14599" width="15.7109375" style="778" customWidth="1"/>
    <col min="14600" max="14600" width="12.28515625" style="778" customWidth="1"/>
    <col min="14601" max="14849" width="9.140625" style="778"/>
    <col min="14850" max="14850" width="25.140625" style="778" customWidth="1"/>
    <col min="14851" max="14851" width="17.5703125" style="778" customWidth="1"/>
    <col min="14852" max="14852" width="19.7109375" style="778" customWidth="1"/>
    <col min="14853" max="14853" width="18.140625" style="778" customWidth="1"/>
    <col min="14854" max="14854" width="15.42578125" style="778" customWidth="1"/>
    <col min="14855" max="14855" width="15.7109375" style="778" customWidth="1"/>
    <col min="14856" max="14856" width="12.28515625" style="778" customWidth="1"/>
    <col min="14857" max="15105" width="9.140625" style="778"/>
    <col min="15106" max="15106" width="25.140625" style="778" customWidth="1"/>
    <col min="15107" max="15107" width="17.5703125" style="778" customWidth="1"/>
    <col min="15108" max="15108" width="19.7109375" style="778" customWidth="1"/>
    <col min="15109" max="15109" width="18.140625" style="778" customWidth="1"/>
    <col min="15110" max="15110" width="15.42578125" style="778" customWidth="1"/>
    <col min="15111" max="15111" width="15.7109375" style="778" customWidth="1"/>
    <col min="15112" max="15112" width="12.28515625" style="778" customWidth="1"/>
    <col min="15113" max="15361" width="9.140625" style="778"/>
    <col min="15362" max="15362" width="25.140625" style="778" customWidth="1"/>
    <col min="15363" max="15363" width="17.5703125" style="778" customWidth="1"/>
    <col min="15364" max="15364" width="19.7109375" style="778" customWidth="1"/>
    <col min="15365" max="15365" width="18.140625" style="778" customWidth="1"/>
    <col min="15366" max="15366" width="15.42578125" style="778" customWidth="1"/>
    <col min="15367" max="15367" width="15.7109375" style="778" customWidth="1"/>
    <col min="15368" max="15368" width="12.28515625" style="778" customWidth="1"/>
    <col min="15369" max="15617" width="9.140625" style="778"/>
    <col min="15618" max="15618" width="25.140625" style="778" customWidth="1"/>
    <col min="15619" max="15619" width="17.5703125" style="778" customWidth="1"/>
    <col min="15620" max="15620" width="19.7109375" style="778" customWidth="1"/>
    <col min="15621" max="15621" width="18.140625" style="778" customWidth="1"/>
    <col min="15622" max="15622" width="15.42578125" style="778" customWidth="1"/>
    <col min="15623" max="15623" width="15.7109375" style="778" customWidth="1"/>
    <col min="15624" max="15624" width="12.28515625" style="778" customWidth="1"/>
    <col min="15625" max="15873" width="9.140625" style="778"/>
    <col min="15874" max="15874" width="25.140625" style="778" customWidth="1"/>
    <col min="15875" max="15875" width="17.5703125" style="778" customWidth="1"/>
    <col min="15876" max="15876" width="19.7109375" style="778" customWidth="1"/>
    <col min="15877" max="15877" width="18.140625" style="778" customWidth="1"/>
    <col min="15878" max="15878" width="15.42578125" style="778" customWidth="1"/>
    <col min="15879" max="15879" width="15.7109375" style="778" customWidth="1"/>
    <col min="15880" max="15880" width="12.28515625" style="778" customWidth="1"/>
    <col min="15881" max="16129" width="9.140625" style="778"/>
    <col min="16130" max="16130" width="25.140625" style="778" customWidth="1"/>
    <col min="16131" max="16131" width="17.5703125" style="778" customWidth="1"/>
    <col min="16132" max="16132" width="19.7109375" style="778" customWidth="1"/>
    <col min="16133" max="16133" width="18.140625" style="778" customWidth="1"/>
    <col min="16134" max="16134" width="15.42578125" style="778" customWidth="1"/>
    <col min="16135" max="16135" width="15.7109375" style="778" customWidth="1"/>
    <col min="16136" max="16136" width="12.28515625" style="778" customWidth="1"/>
    <col min="16137" max="16384" width="9.140625" style="778"/>
  </cols>
  <sheetData>
    <row r="1" spans="1:9" s="770" customFormat="1">
      <c r="C1" s="775"/>
      <c r="D1" s="775"/>
      <c r="E1" s="775"/>
      <c r="F1" s="1347" t="s">
        <v>879</v>
      </c>
      <c r="G1" s="1347"/>
    </row>
    <row r="2" spans="1:9" s="770" customFormat="1" ht="30.75" customHeight="1">
      <c r="B2" s="1006" t="s">
        <v>899</v>
      </c>
      <c r="C2" s="1006"/>
      <c r="D2" s="1006"/>
      <c r="E2" s="1006"/>
      <c r="F2" s="1006"/>
      <c r="G2" s="105"/>
      <c r="H2" s="105"/>
      <c r="I2" s="105"/>
    </row>
    <row r="3" spans="1:9" ht="18">
      <c r="B3" s="1346" t="s">
        <v>880</v>
      </c>
      <c r="C3" s="1346"/>
      <c r="D3" s="1346"/>
      <c r="E3" s="1346"/>
      <c r="F3" s="1346"/>
      <c r="G3" s="1346"/>
      <c r="H3" s="794"/>
    </row>
    <row r="4" spans="1:9" ht="15.75">
      <c r="C4" s="780"/>
      <c r="D4" s="792"/>
      <c r="E4" s="780"/>
      <c r="F4" s="780"/>
      <c r="G4" s="780"/>
      <c r="H4" s="780"/>
    </row>
    <row r="5" spans="1:9">
      <c r="A5" s="70" t="s">
        <v>747</v>
      </c>
    </row>
    <row r="6" spans="1:9">
      <c r="B6" s="783"/>
    </row>
    <row r="7" spans="1:9" s="784" customFormat="1" ht="30.75" customHeight="1">
      <c r="A7" s="1337" t="s">
        <v>709</v>
      </c>
      <c r="B7" s="1338" t="s">
        <v>3</v>
      </c>
      <c r="C7" s="1338" t="s">
        <v>981</v>
      </c>
      <c r="D7" s="1339" t="s">
        <v>982</v>
      </c>
      <c r="E7" s="1341" t="s">
        <v>881</v>
      </c>
      <c r="F7" s="1342"/>
      <c r="G7" s="1343"/>
    </row>
    <row r="8" spans="1:9" s="784" customFormat="1" ht="15.75">
      <c r="A8" s="1337"/>
      <c r="B8" s="1338"/>
      <c r="C8" s="1338"/>
      <c r="D8" s="1340"/>
      <c r="E8" s="796" t="s">
        <v>882</v>
      </c>
      <c r="F8" s="796" t="s">
        <v>883</v>
      </c>
      <c r="G8" s="796" t="s">
        <v>18</v>
      </c>
    </row>
    <row r="9" spans="1:9" s="784" customFormat="1">
      <c r="A9" s="797">
        <v>1</v>
      </c>
      <c r="B9" s="798">
        <v>2</v>
      </c>
      <c r="C9" s="798">
        <v>3</v>
      </c>
      <c r="D9" s="798">
        <v>4</v>
      </c>
      <c r="E9" s="799">
        <v>5</v>
      </c>
      <c r="F9" s="799">
        <v>6</v>
      </c>
      <c r="G9" s="799">
        <v>7</v>
      </c>
    </row>
    <row r="10" spans="1:9" s="784" customFormat="1" ht="16.149999999999999" customHeight="1">
      <c r="A10" s="768">
        <v>1</v>
      </c>
      <c r="B10" s="225" t="s">
        <v>673</v>
      </c>
      <c r="C10" s="824">
        <v>399</v>
      </c>
      <c r="D10" s="823">
        <f>C10</f>
        <v>399</v>
      </c>
      <c r="E10" s="828">
        <f>D10*6000/100000</f>
        <v>23.94</v>
      </c>
      <c r="F10" s="828">
        <f>D10*4000/100000</f>
        <v>15.96</v>
      </c>
      <c r="G10" s="828">
        <f>F10+E10</f>
        <v>39.900000000000006</v>
      </c>
    </row>
    <row r="11" spans="1:9" s="784" customFormat="1" ht="16.149999999999999" customHeight="1">
      <c r="A11" s="768">
        <v>2</v>
      </c>
      <c r="B11" s="225" t="s">
        <v>674</v>
      </c>
      <c r="C11" s="824">
        <v>557</v>
      </c>
      <c r="D11" s="823">
        <f t="shared" ref="D11:D39" si="0">C11</f>
        <v>557</v>
      </c>
      <c r="E11" s="828">
        <f t="shared" ref="E11:E39" si="1">D11*6000/100000</f>
        <v>33.42</v>
      </c>
      <c r="F11" s="828">
        <f t="shared" ref="F11:F39" si="2">D11*4000/100000</f>
        <v>22.28</v>
      </c>
      <c r="G11" s="828">
        <f t="shared" ref="G11:G39" si="3">F11+E11</f>
        <v>55.7</v>
      </c>
    </row>
    <row r="12" spans="1:9" s="784" customFormat="1" ht="16.149999999999999" customHeight="1">
      <c r="A12" s="768">
        <v>3</v>
      </c>
      <c r="B12" s="225" t="s">
        <v>675</v>
      </c>
      <c r="C12" s="824">
        <v>704</v>
      </c>
      <c r="D12" s="823">
        <f t="shared" si="0"/>
        <v>704</v>
      </c>
      <c r="E12" s="828">
        <f t="shared" si="1"/>
        <v>42.24</v>
      </c>
      <c r="F12" s="828">
        <f t="shared" si="2"/>
        <v>28.16</v>
      </c>
      <c r="G12" s="828">
        <f t="shared" si="3"/>
        <v>70.400000000000006</v>
      </c>
    </row>
    <row r="13" spans="1:9" s="784" customFormat="1" ht="16.149999999999999" customHeight="1">
      <c r="A13" s="768">
        <v>4</v>
      </c>
      <c r="B13" s="225" t="s">
        <v>676</v>
      </c>
      <c r="C13" s="824">
        <v>293</v>
      </c>
      <c r="D13" s="823">
        <f t="shared" si="0"/>
        <v>293</v>
      </c>
      <c r="E13" s="828">
        <f t="shared" si="1"/>
        <v>17.579999999999998</v>
      </c>
      <c r="F13" s="828">
        <f t="shared" si="2"/>
        <v>11.72</v>
      </c>
      <c r="G13" s="828">
        <f t="shared" si="3"/>
        <v>29.299999999999997</v>
      </c>
    </row>
    <row r="14" spans="1:9" s="784" customFormat="1" ht="16.149999999999999" customHeight="1">
      <c r="A14" s="768">
        <v>5</v>
      </c>
      <c r="B14" s="225" t="s">
        <v>677</v>
      </c>
      <c r="C14" s="824">
        <v>1204</v>
      </c>
      <c r="D14" s="823">
        <f t="shared" si="0"/>
        <v>1204</v>
      </c>
      <c r="E14" s="828">
        <f t="shared" si="1"/>
        <v>72.239999999999995</v>
      </c>
      <c r="F14" s="828">
        <f t="shared" si="2"/>
        <v>48.16</v>
      </c>
      <c r="G14" s="828">
        <f t="shared" si="3"/>
        <v>120.39999999999999</v>
      </c>
    </row>
    <row r="15" spans="1:9" s="784" customFormat="1" ht="16.149999999999999" customHeight="1">
      <c r="A15" s="768">
        <v>6</v>
      </c>
      <c r="B15" s="225" t="s">
        <v>678</v>
      </c>
      <c r="C15" s="824">
        <v>313</v>
      </c>
      <c r="D15" s="823">
        <f t="shared" si="0"/>
        <v>313</v>
      </c>
      <c r="E15" s="828">
        <f t="shared" si="1"/>
        <v>18.78</v>
      </c>
      <c r="F15" s="828">
        <f t="shared" si="2"/>
        <v>12.52</v>
      </c>
      <c r="G15" s="828">
        <f t="shared" si="3"/>
        <v>31.3</v>
      </c>
    </row>
    <row r="16" spans="1:9" s="784" customFormat="1" ht="16.149999999999999" customHeight="1">
      <c r="A16" s="768">
        <v>7</v>
      </c>
      <c r="B16" s="225" t="s">
        <v>679</v>
      </c>
      <c r="C16" s="824">
        <v>586</v>
      </c>
      <c r="D16" s="823">
        <f t="shared" si="0"/>
        <v>586</v>
      </c>
      <c r="E16" s="828">
        <f t="shared" si="1"/>
        <v>35.159999999999997</v>
      </c>
      <c r="F16" s="828">
        <f t="shared" si="2"/>
        <v>23.44</v>
      </c>
      <c r="G16" s="828">
        <f t="shared" si="3"/>
        <v>58.599999999999994</v>
      </c>
    </row>
    <row r="17" spans="1:7" s="784" customFormat="1" ht="16.149999999999999" customHeight="1">
      <c r="A17" s="768">
        <v>8</v>
      </c>
      <c r="B17" s="225" t="s">
        <v>680</v>
      </c>
      <c r="C17" s="824">
        <v>238</v>
      </c>
      <c r="D17" s="823">
        <f t="shared" si="0"/>
        <v>238</v>
      </c>
      <c r="E17" s="828">
        <f t="shared" si="1"/>
        <v>14.28</v>
      </c>
      <c r="F17" s="828">
        <f t="shared" si="2"/>
        <v>9.52</v>
      </c>
      <c r="G17" s="828">
        <f t="shared" si="3"/>
        <v>23.799999999999997</v>
      </c>
    </row>
    <row r="18" spans="1:7" s="784" customFormat="1" ht="16.149999999999999" customHeight="1">
      <c r="A18" s="768">
        <v>9</v>
      </c>
      <c r="B18" s="225" t="s">
        <v>681</v>
      </c>
      <c r="C18" s="824">
        <v>395</v>
      </c>
      <c r="D18" s="823">
        <f t="shared" si="0"/>
        <v>395</v>
      </c>
      <c r="E18" s="828">
        <f t="shared" si="1"/>
        <v>23.7</v>
      </c>
      <c r="F18" s="828">
        <f t="shared" si="2"/>
        <v>15.8</v>
      </c>
      <c r="G18" s="828">
        <f t="shared" si="3"/>
        <v>39.5</v>
      </c>
    </row>
    <row r="19" spans="1:7" s="784" customFormat="1" ht="16.149999999999999" customHeight="1">
      <c r="A19" s="768">
        <v>10</v>
      </c>
      <c r="B19" s="225" t="s">
        <v>682</v>
      </c>
      <c r="C19" s="824">
        <v>591</v>
      </c>
      <c r="D19" s="823">
        <f t="shared" si="0"/>
        <v>591</v>
      </c>
      <c r="E19" s="828">
        <f t="shared" si="1"/>
        <v>35.46</v>
      </c>
      <c r="F19" s="828">
        <f t="shared" si="2"/>
        <v>23.64</v>
      </c>
      <c r="G19" s="828">
        <f t="shared" si="3"/>
        <v>59.1</v>
      </c>
    </row>
    <row r="20" spans="1:7" s="784" customFormat="1" ht="16.149999999999999" customHeight="1">
      <c r="A20" s="768">
        <v>11</v>
      </c>
      <c r="B20" s="225" t="s">
        <v>683</v>
      </c>
      <c r="C20" s="824">
        <v>1821</v>
      </c>
      <c r="D20" s="823">
        <f t="shared" si="0"/>
        <v>1821</v>
      </c>
      <c r="E20" s="828">
        <f t="shared" si="1"/>
        <v>109.26</v>
      </c>
      <c r="F20" s="828">
        <f t="shared" si="2"/>
        <v>72.84</v>
      </c>
      <c r="G20" s="828">
        <f t="shared" si="3"/>
        <v>182.10000000000002</v>
      </c>
    </row>
    <row r="21" spans="1:7" s="784" customFormat="1" ht="16.149999999999999" customHeight="1">
      <c r="A21" s="768">
        <v>12</v>
      </c>
      <c r="B21" s="225" t="s">
        <v>684</v>
      </c>
      <c r="C21" s="824">
        <v>335</v>
      </c>
      <c r="D21" s="823">
        <f t="shared" si="0"/>
        <v>335</v>
      </c>
      <c r="E21" s="828">
        <f t="shared" si="1"/>
        <v>20.100000000000001</v>
      </c>
      <c r="F21" s="828">
        <f t="shared" si="2"/>
        <v>13.4</v>
      </c>
      <c r="G21" s="828">
        <f t="shared" si="3"/>
        <v>33.5</v>
      </c>
    </row>
    <row r="22" spans="1:7" s="784" customFormat="1" ht="16.149999999999999" customHeight="1">
      <c r="A22" s="768">
        <v>13</v>
      </c>
      <c r="B22" s="225" t="s">
        <v>685</v>
      </c>
      <c r="C22" s="824">
        <v>469</v>
      </c>
      <c r="D22" s="823">
        <f t="shared" si="0"/>
        <v>469</v>
      </c>
      <c r="E22" s="828">
        <f t="shared" si="1"/>
        <v>28.14</v>
      </c>
      <c r="F22" s="828">
        <f t="shared" si="2"/>
        <v>18.760000000000002</v>
      </c>
      <c r="G22" s="828">
        <f t="shared" si="3"/>
        <v>46.900000000000006</v>
      </c>
    </row>
    <row r="23" spans="1:7" s="784" customFormat="1" ht="16.149999999999999" customHeight="1">
      <c r="A23" s="768">
        <v>14</v>
      </c>
      <c r="B23" s="225" t="s">
        <v>686</v>
      </c>
      <c r="C23" s="824">
        <v>210</v>
      </c>
      <c r="D23" s="823">
        <f t="shared" si="0"/>
        <v>210</v>
      </c>
      <c r="E23" s="828">
        <f t="shared" si="1"/>
        <v>12.6</v>
      </c>
      <c r="F23" s="828">
        <f t="shared" si="2"/>
        <v>8.4</v>
      </c>
      <c r="G23" s="828">
        <f t="shared" si="3"/>
        <v>21</v>
      </c>
    </row>
    <row r="24" spans="1:7" s="784" customFormat="1" ht="16.149999999999999" customHeight="1">
      <c r="A24" s="768">
        <v>15</v>
      </c>
      <c r="B24" s="225" t="s">
        <v>687</v>
      </c>
      <c r="C24" s="824">
        <v>1140</v>
      </c>
      <c r="D24" s="823">
        <f t="shared" si="0"/>
        <v>1140</v>
      </c>
      <c r="E24" s="828">
        <f t="shared" si="1"/>
        <v>68.400000000000006</v>
      </c>
      <c r="F24" s="828">
        <f t="shared" si="2"/>
        <v>45.6</v>
      </c>
      <c r="G24" s="828">
        <f t="shared" si="3"/>
        <v>114</v>
      </c>
    </row>
    <row r="25" spans="1:7" s="784" customFormat="1" ht="16.149999999999999" customHeight="1">
      <c r="A25" s="768">
        <v>16</v>
      </c>
      <c r="B25" s="227" t="s">
        <v>688</v>
      </c>
      <c r="C25" s="825">
        <v>981</v>
      </c>
      <c r="D25" s="823">
        <f t="shared" si="0"/>
        <v>981</v>
      </c>
      <c r="E25" s="828">
        <f t="shared" si="1"/>
        <v>58.86</v>
      </c>
      <c r="F25" s="828">
        <f t="shared" si="2"/>
        <v>39.24</v>
      </c>
      <c r="G25" s="828">
        <f t="shared" si="3"/>
        <v>98.1</v>
      </c>
    </row>
    <row r="26" spans="1:7" s="784" customFormat="1" ht="16.149999999999999" customHeight="1">
      <c r="A26" s="768">
        <v>17</v>
      </c>
      <c r="B26" s="227" t="s">
        <v>689</v>
      </c>
      <c r="C26" s="825">
        <v>377</v>
      </c>
      <c r="D26" s="823">
        <f t="shared" si="0"/>
        <v>377</v>
      </c>
      <c r="E26" s="828">
        <f t="shared" si="1"/>
        <v>22.62</v>
      </c>
      <c r="F26" s="828">
        <f t="shared" si="2"/>
        <v>15.08</v>
      </c>
      <c r="G26" s="828">
        <f t="shared" si="3"/>
        <v>37.700000000000003</v>
      </c>
    </row>
    <row r="27" spans="1:7" s="784" customFormat="1" ht="16.149999999999999" customHeight="1">
      <c r="A27" s="768">
        <v>18</v>
      </c>
      <c r="B27" s="227" t="s">
        <v>690</v>
      </c>
      <c r="C27" s="825">
        <v>1108</v>
      </c>
      <c r="D27" s="823">
        <f t="shared" si="0"/>
        <v>1108</v>
      </c>
      <c r="E27" s="828">
        <f t="shared" si="1"/>
        <v>66.48</v>
      </c>
      <c r="F27" s="828">
        <f t="shared" si="2"/>
        <v>44.32</v>
      </c>
      <c r="G27" s="828">
        <f t="shared" si="3"/>
        <v>110.80000000000001</v>
      </c>
    </row>
    <row r="28" spans="1:7" s="784" customFormat="1" ht="16.149999999999999" customHeight="1">
      <c r="A28" s="768">
        <v>19</v>
      </c>
      <c r="B28" s="227" t="s">
        <v>691</v>
      </c>
      <c r="C28" s="825">
        <v>419</v>
      </c>
      <c r="D28" s="823">
        <f t="shared" si="0"/>
        <v>419</v>
      </c>
      <c r="E28" s="828">
        <f t="shared" si="1"/>
        <v>25.14</v>
      </c>
      <c r="F28" s="828">
        <f t="shared" si="2"/>
        <v>16.760000000000002</v>
      </c>
      <c r="G28" s="828">
        <f t="shared" si="3"/>
        <v>41.900000000000006</v>
      </c>
    </row>
    <row r="29" spans="1:7" s="784" customFormat="1" ht="16.149999999999999" customHeight="1">
      <c r="A29" s="768">
        <v>20</v>
      </c>
      <c r="B29" s="227" t="s">
        <v>692</v>
      </c>
      <c r="C29" s="825">
        <v>1019</v>
      </c>
      <c r="D29" s="823">
        <f t="shared" si="0"/>
        <v>1019</v>
      </c>
      <c r="E29" s="828">
        <f t="shared" si="1"/>
        <v>61.14</v>
      </c>
      <c r="F29" s="828">
        <f t="shared" si="2"/>
        <v>40.76</v>
      </c>
      <c r="G29" s="828">
        <f t="shared" si="3"/>
        <v>101.9</v>
      </c>
    </row>
    <row r="30" spans="1:7" s="784" customFormat="1" ht="16.149999999999999" customHeight="1">
      <c r="A30" s="768">
        <v>21</v>
      </c>
      <c r="B30" s="227" t="s">
        <v>693</v>
      </c>
      <c r="C30" s="825">
        <v>430</v>
      </c>
      <c r="D30" s="823">
        <f t="shared" si="0"/>
        <v>430</v>
      </c>
      <c r="E30" s="828">
        <f t="shared" si="1"/>
        <v>25.8</v>
      </c>
      <c r="F30" s="828">
        <f t="shared" si="2"/>
        <v>17.2</v>
      </c>
      <c r="G30" s="828">
        <f t="shared" si="3"/>
        <v>43</v>
      </c>
    </row>
    <row r="31" spans="1:7" s="784" customFormat="1" ht="16.149999999999999" customHeight="1">
      <c r="A31" s="768">
        <v>22</v>
      </c>
      <c r="B31" s="227" t="s">
        <v>694</v>
      </c>
      <c r="C31" s="825">
        <v>2412</v>
      </c>
      <c r="D31" s="823">
        <f t="shared" si="0"/>
        <v>2412</v>
      </c>
      <c r="E31" s="828">
        <f t="shared" si="1"/>
        <v>144.72</v>
      </c>
      <c r="F31" s="828">
        <f t="shared" si="2"/>
        <v>96.48</v>
      </c>
      <c r="G31" s="828">
        <f t="shared" si="3"/>
        <v>241.2</v>
      </c>
    </row>
    <row r="32" spans="1:7">
      <c r="A32" s="768">
        <v>23</v>
      </c>
      <c r="B32" s="227" t="s">
        <v>695</v>
      </c>
      <c r="C32" s="826">
        <v>637</v>
      </c>
      <c r="D32" s="823">
        <f t="shared" si="0"/>
        <v>637</v>
      </c>
      <c r="E32" s="828">
        <f t="shared" si="1"/>
        <v>38.22</v>
      </c>
      <c r="F32" s="828">
        <f t="shared" si="2"/>
        <v>25.48</v>
      </c>
      <c r="G32" s="828">
        <f t="shared" si="3"/>
        <v>63.7</v>
      </c>
    </row>
    <row r="33" spans="1:33">
      <c r="A33" s="768">
        <v>24</v>
      </c>
      <c r="B33" s="227" t="s">
        <v>696</v>
      </c>
      <c r="C33" s="826">
        <v>507</v>
      </c>
      <c r="D33" s="823">
        <f t="shared" si="0"/>
        <v>507</v>
      </c>
      <c r="E33" s="828">
        <f t="shared" si="1"/>
        <v>30.42</v>
      </c>
      <c r="F33" s="828">
        <f t="shared" si="2"/>
        <v>20.28</v>
      </c>
      <c r="G33" s="828">
        <f t="shared" si="3"/>
        <v>50.7</v>
      </c>
    </row>
    <row r="34" spans="1:33">
      <c r="A34" s="768">
        <v>25</v>
      </c>
      <c r="B34" s="227" t="s">
        <v>697</v>
      </c>
      <c r="C34" s="826">
        <v>494</v>
      </c>
      <c r="D34" s="823">
        <f t="shared" si="0"/>
        <v>494</v>
      </c>
      <c r="E34" s="828">
        <f t="shared" si="1"/>
        <v>29.64</v>
      </c>
      <c r="F34" s="828">
        <f t="shared" si="2"/>
        <v>19.760000000000002</v>
      </c>
      <c r="G34" s="828">
        <f t="shared" si="3"/>
        <v>49.400000000000006</v>
      </c>
    </row>
    <row r="35" spans="1:33">
      <c r="A35" s="768">
        <v>26</v>
      </c>
      <c r="B35" s="227" t="s">
        <v>698</v>
      </c>
      <c r="C35" s="826">
        <v>461</v>
      </c>
      <c r="D35" s="823">
        <f t="shared" si="0"/>
        <v>461</v>
      </c>
      <c r="E35" s="828">
        <f t="shared" si="1"/>
        <v>27.66</v>
      </c>
      <c r="F35" s="828">
        <f t="shared" si="2"/>
        <v>18.440000000000001</v>
      </c>
      <c r="G35" s="828">
        <f t="shared" si="3"/>
        <v>46.1</v>
      </c>
    </row>
    <row r="36" spans="1:33" s="786" customFormat="1">
      <c r="A36" s="768">
        <v>27</v>
      </c>
      <c r="B36" s="227" t="s">
        <v>699</v>
      </c>
      <c r="C36" s="826">
        <v>872</v>
      </c>
      <c r="D36" s="823">
        <f t="shared" si="0"/>
        <v>872</v>
      </c>
      <c r="E36" s="828">
        <f t="shared" si="1"/>
        <v>52.32</v>
      </c>
      <c r="F36" s="828">
        <f t="shared" si="2"/>
        <v>34.880000000000003</v>
      </c>
      <c r="G36" s="828">
        <f t="shared" si="3"/>
        <v>87.2</v>
      </c>
      <c r="H36" s="787"/>
      <c r="I36" s="787"/>
      <c r="J36" s="787"/>
      <c r="K36" s="787"/>
      <c r="L36" s="787"/>
      <c r="M36" s="787"/>
      <c r="N36" s="787"/>
      <c r="O36" s="787"/>
      <c r="P36" s="787"/>
      <c r="Q36" s="787"/>
      <c r="R36" s="787"/>
      <c r="S36" s="787"/>
      <c r="T36" s="787"/>
      <c r="U36" s="787"/>
      <c r="V36" s="787"/>
      <c r="W36" s="787"/>
      <c r="X36" s="787"/>
      <c r="Y36" s="787"/>
      <c r="Z36" s="787"/>
      <c r="AA36" s="787"/>
      <c r="AB36" s="787"/>
      <c r="AC36" s="787"/>
      <c r="AD36" s="787"/>
      <c r="AE36" s="787"/>
      <c r="AF36" s="787"/>
      <c r="AG36" s="787"/>
    </row>
    <row r="37" spans="1:33">
      <c r="A37" s="768">
        <v>28</v>
      </c>
      <c r="B37" s="227" t="s">
        <v>700</v>
      </c>
      <c r="C37" s="826">
        <v>431</v>
      </c>
      <c r="D37" s="823">
        <f t="shared" si="0"/>
        <v>431</v>
      </c>
      <c r="E37" s="828">
        <f t="shared" si="1"/>
        <v>25.86</v>
      </c>
      <c r="F37" s="828">
        <f t="shared" si="2"/>
        <v>17.239999999999998</v>
      </c>
      <c r="G37" s="828">
        <f t="shared" si="3"/>
        <v>43.099999999999994</v>
      </c>
    </row>
    <row r="38" spans="1:33">
      <c r="A38" s="768">
        <v>29</v>
      </c>
      <c r="B38" s="227" t="s">
        <v>701</v>
      </c>
      <c r="C38" s="826">
        <v>507</v>
      </c>
      <c r="D38" s="823">
        <f t="shared" si="0"/>
        <v>507</v>
      </c>
      <c r="E38" s="828">
        <f t="shared" si="1"/>
        <v>30.42</v>
      </c>
      <c r="F38" s="828">
        <f t="shared" si="2"/>
        <v>20.28</v>
      </c>
      <c r="G38" s="828">
        <f t="shared" si="3"/>
        <v>50.7</v>
      </c>
    </row>
    <row r="39" spans="1:33">
      <c r="A39" s="768">
        <v>30</v>
      </c>
      <c r="B39" s="227" t="s">
        <v>702</v>
      </c>
      <c r="C39" s="826">
        <v>1097</v>
      </c>
      <c r="D39" s="823">
        <f t="shared" si="0"/>
        <v>1097</v>
      </c>
      <c r="E39" s="828">
        <f t="shared" si="1"/>
        <v>65.819999999999993</v>
      </c>
      <c r="F39" s="828">
        <f t="shared" si="2"/>
        <v>43.88</v>
      </c>
      <c r="G39" s="828">
        <f t="shared" si="3"/>
        <v>109.69999999999999</v>
      </c>
    </row>
    <row r="40" spans="1:33">
      <c r="A40" s="795" t="s">
        <v>18</v>
      </c>
      <c r="B40" s="795"/>
      <c r="C40" s="827">
        <f>SUM(C10:C39)</f>
        <v>21007</v>
      </c>
      <c r="D40" s="827">
        <f>SUM(D10:D39)</f>
        <v>21007</v>
      </c>
      <c r="E40" s="818">
        <f>SUM(E10:E39)</f>
        <v>1260.42</v>
      </c>
      <c r="F40" s="818">
        <f>SUM(F10:F39)</f>
        <v>840.28000000000009</v>
      </c>
      <c r="G40" s="818">
        <f>SUM(G10:G39)</f>
        <v>2100.7000000000003</v>
      </c>
    </row>
    <row r="41" spans="1:33">
      <c r="A41" s="793"/>
      <c r="B41" s="787"/>
      <c r="C41" s="787"/>
      <c r="D41" s="787"/>
      <c r="E41" s="787"/>
      <c r="F41" s="787"/>
      <c r="G41" s="787"/>
    </row>
    <row r="42" spans="1:33" s="770" customFormat="1" ht="12.75" customHeight="1">
      <c r="A42" s="79" t="s">
        <v>11</v>
      </c>
      <c r="G42" s="79"/>
    </row>
    <row r="43" spans="1:33" s="770" customFormat="1" ht="12.75">
      <c r="A43" s="79"/>
      <c r="B43" s="79"/>
    </row>
    <row r="44" spans="1:33">
      <c r="F44" s="1344" t="s">
        <v>12</v>
      </c>
      <c r="G44" s="1344"/>
    </row>
    <row r="45" spans="1:33">
      <c r="A45" s="79"/>
      <c r="C45" s="206"/>
      <c r="D45" s="206"/>
      <c r="E45" s="206" t="s">
        <v>13</v>
      </c>
      <c r="F45" s="206"/>
      <c r="G45" s="206"/>
      <c r="H45" s="206"/>
      <c r="I45" s="206"/>
      <c r="J45" s="206"/>
    </row>
    <row r="46" spans="1:33">
      <c r="B46" s="206"/>
      <c r="C46" s="206"/>
      <c r="D46" s="206"/>
      <c r="E46" s="206" t="s">
        <v>85</v>
      </c>
      <c r="F46" s="206"/>
      <c r="G46" s="206"/>
      <c r="H46" s="206"/>
      <c r="I46" s="206"/>
      <c r="J46" s="206"/>
    </row>
    <row r="47" spans="1:33">
      <c r="A47" s="770"/>
      <c r="B47" s="79"/>
      <c r="C47" s="79"/>
      <c r="D47" s="79"/>
      <c r="E47" s="1345" t="s">
        <v>82</v>
      </c>
      <c r="F47" s="1345"/>
      <c r="G47" s="1345"/>
    </row>
  </sheetData>
  <mergeCells count="10">
    <mergeCell ref="F44:G44"/>
    <mergeCell ref="E47:G47"/>
    <mergeCell ref="B3:G3"/>
    <mergeCell ref="F1:G1"/>
    <mergeCell ref="B2:F2"/>
    <mergeCell ref="A7:A8"/>
    <mergeCell ref="B7:B8"/>
    <mergeCell ref="C7:C8"/>
    <mergeCell ref="D7:D8"/>
    <mergeCell ref="E7:G7"/>
  </mergeCells>
  <printOptions horizontalCentered="1"/>
  <pageMargins left="0.70866141732283472" right="0.70866141732283472" top="0.23622047244094491" bottom="0" header="0.31496062992125984" footer="0.31496062992125984"/>
  <pageSetup paperSize="9" scale="76" orientation="landscape" r:id="rId1"/>
  <drawing r:id="rId2"/>
</worksheet>
</file>

<file path=xl/worksheets/sheet65.xml><?xml version="1.0" encoding="utf-8"?>
<worksheet xmlns="http://schemas.openxmlformats.org/spreadsheetml/2006/main" xmlns:r="http://schemas.openxmlformats.org/officeDocument/2006/relationships">
  <sheetPr>
    <tabColor rgb="FF00B050"/>
    <pageSetUpPr fitToPage="1"/>
  </sheetPr>
  <dimension ref="A1:AV48"/>
  <sheetViews>
    <sheetView topLeftCell="A37" zoomScaleSheetLayoutView="90" workbookViewId="0">
      <selection activeCell="G7" sqref="G7"/>
    </sheetView>
  </sheetViews>
  <sheetFormatPr defaultRowHeight="15"/>
  <cols>
    <col min="1" max="1" width="5.28515625" style="778" customWidth="1"/>
    <col min="2" max="2" width="24.5703125" style="778" customWidth="1"/>
    <col min="3" max="3" width="9.7109375" style="778" customWidth="1"/>
    <col min="4" max="4" width="8.140625" style="778" customWidth="1"/>
    <col min="5" max="5" width="7.42578125" style="778" customWidth="1"/>
    <col min="6" max="6" width="9.140625" style="778" customWidth="1"/>
    <col min="7" max="7" width="9.5703125" style="778" customWidth="1"/>
    <col min="8" max="8" width="8.140625" style="778" customWidth="1"/>
    <col min="9" max="9" width="7.5703125" style="778" customWidth="1"/>
    <col min="10" max="10" width="9.28515625" style="778" customWidth="1"/>
    <col min="11" max="11" width="10.5703125" style="778" customWidth="1"/>
    <col min="12" max="12" width="8.7109375" style="778" customWidth="1"/>
    <col min="13" max="13" width="7.42578125" style="778" customWidth="1"/>
    <col min="14" max="14" width="8.5703125" style="778" customWidth="1"/>
    <col min="15" max="15" width="8.7109375" style="778" customWidth="1"/>
    <col min="16" max="16" width="8.5703125" style="778" customWidth="1"/>
    <col min="17" max="17" width="7.85546875" style="778" customWidth="1"/>
    <col min="18" max="18" width="8.5703125" style="778" customWidth="1"/>
    <col min="19" max="20" width="10.5703125" style="778" customWidth="1"/>
    <col min="21" max="21" width="11.140625" style="778" customWidth="1"/>
    <col min="22" max="22" width="10.7109375" style="778" bestFit="1" customWidth="1"/>
    <col min="23" max="257" width="9.140625" style="778"/>
    <col min="258" max="258" width="11.28515625" style="778" customWidth="1"/>
    <col min="259" max="259" width="9.7109375" style="778" customWidth="1"/>
    <col min="260" max="260" width="8.140625" style="778" customWidth="1"/>
    <col min="261" max="261" width="7.42578125" style="778" customWidth="1"/>
    <col min="262" max="262" width="9.140625" style="778" customWidth="1"/>
    <col min="263" max="263" width="9.5703125" style="778" customWidth="1"/>
    <col min="264" max="264" width="8.140625" style="778" customWidth="1"/>
    <col min="265" max="265" width="6.85546875" style="778" customWidth="1"/>
    <col min="266" max="266" width="9.28515625" style="778" customWidth="1"/>
    <col min="267" max="267" width="10.5703125" style="778" customWidth="1"/>
    <col min="268" max="268" width="8.7109375" style="778" customWidth="1"/>
    <col min="269" max="269" width="7.42578125" style="778" customWidth="1"/>
    <col min="270" max="270" width="8.5703125" style="778" customWidth="1"/>
    <col min="271" max="271" width="8.7109375" style="778" customWidth="1"/>
    <col min="272" max="272" width="8.5703125" style="778" customWidth="1"/>
    <col min="273" max="273" width="7.85546875" style="778" customWidth="1"/>
    <col min="274" max="274" width="8.5703125" style="778" customWidth="1"/>
    <col min="275" max="276" width="10.5703125" style="778" customWidth="1"/>
    <col min="277" max="277" width="11.140625" style="778" customWidth="1"/>
    <col min="278" max="278" width="10.7109375" style="778" bestFit="1" customWidth="1"/>
    <col min="279" max="513" width="9.140625" style="778"/>
    <col min="514" max="514" width="11.28515625" style="778" customWidth="1"/>
    <col min="515" max="515" width="9.7109375" style="778" customWidth="1"/>
    <col min="516" max="516" width="8.140625" style="778" customWidth="1"/>
    <col min="517" max="517" width="7.42578125" style="778" customWidth="1"/>
    <col min="518" max="518" width="9.140625" style="778" customWidth="1"/>
    <col min="519" max="519" width="9.5703125" style="778" customWidth="1"/>
    <col min="520" max="520" width="8.140625" style="778" customWidth="1"/>
    <col min="521" max="521" width="6.85546875" style="778" customWidth="1"/>
    <col min="522" max="522" width="9.28515625" style="778" customWidth="1"/>
    <col min="523" max="523" width="10.5703125" style="778" customWidth="1"/>
    <col min="524" max="524" width="8.7109375" style="778" customWidth="1"/>
    <col min="525" max="525" width="7.42578125" style="778" customWidth="1"/>
    <col min="526" max="526" width="8.5703125" style="778" customWidth="1"/>
    <col min="527" max="527" width="8.7109375" style="778" customWidth="1"/>
    <col min="528" max="528" width="8.5703125" style="778" customWidth="1"/>
    <col min="529" max="529" width="7.85546875" style="778" customWidth="1"/>
    <col min="530" max="530" width="8.5703125" style="778" customWidth="1"/>
    <col min="531" max="532" width="10.5703125" style="778" customWidth="1"/>
    <col min="533" max="533" width="11.140625" style="778" customWidth="1"/>
    <col min="534" max="534" width="10.7109375" style="778" bestFit="1" customWidth="1"/>
    <col min="535" max="769" width="9.140625" style="778"/>
    <col min="770" max="770" width="11.28515625" style="778" customWidth="1"/>
    <col min="771" max="771" width="9.7109375" style="778" customWidth="1"/>
    <col min="772" max="772" width="8.140625" style="778" customWidth="1"/>
    <col min="773" max="773" width="7.42578125" style="778" customWidth="1"/>
    <col min="774" max="774" width="9.140625" style="778" customWidth="1"/>
    <col min="775" max="775" width="9.5703125" style="778" customWidth="1"/>
    <col min="776" max="776" width="8.140625" style="778" customWidth="1"/>
    <col min="777" max="777" width="6.85546875" style="778" customWidth="1"/>
    <col min="778" max="778" width="9.28515625" style="778" customWidth="1"/>
    <col min="779" max="779" width="10.5703125" style="778" customWidth="1"/>
    <col min="780" max="780" width="8.7109375" style="778" customWidth="1"/>
    <col min="781" max="781" width="7.42578125" style="778" customWidth="1"/>
    <col min="782" max="782" width="8.5703125" style="778" customWidth="1"/>
    <col min="783" max="783" width="8.7109375" style="778" customWidth="1"/>
    <col min="784" max="784" width="8.5703125" style="778" customWidth="1"/>
    <col min="785" max="785" width="7.85546875" style="778" customWidth="1"/>
    <col min="786" max="786" width="8.5703125" style="778" customWidth="1"/>
    <col min="787" max="788" width="10.5703125" style="778" customWidth="1"/>
    <col min="789" max="789" width="11.140625" style="778" customWidth="1"/>
    <col min="790" max="790" width="10.7109375" style="778" bestFit="1" customWidth="1"/>
    <col min="791" max="1025" width="9.140625" style="778"/>
    <col min="1026" max="1026" width="11.28515625" style="778" customWidth="1"/>
    <col min="1027" max="1027" width="9.7109375" style="778" customWidth="1"/>
    <col min="1028" max="1028" width="8.140625" style="778" customWidth="1"/>
    <col min="1029" max="1029" width="7.42578125" style="778" customWidth="1"/>
    <col min="1030" max="1030" width="9.140625" style="778" customWidth="1"/>
    <col min="1031" max="1031" width="9.5703125" style="778" customWidth="1"/>
    <col min="1032" max="1032" width="8.140625" style="778" customWidth="1"/>
    <col min="1033" max="1033" width="6.85546875" style="778" customWidth="1"/>
    <col min="1034" max="1034" width="9.28515625" style="778" customWidth="1"/>
    <col min="1035" max="1035" width="10.5703125" style="778" customWidth="1"/>
    <col min="1036" max="1036" width="8.7109375" style="778" customWidth="1"/>
    <col min="1037" max="1037" width="7.42578125" style="778" customWidth="1"/>
    <col min="1038" max="1038" width="8.5703125" style="778" customWidth="1"/>
    <col min="1039" max="1039" width="8.7109375" style="778" customWidth="1"/>
    <col min="1040" max="1040" width="8.5703125" style="778" customWidth="1"/>
    <col min="1041" max="1041" width="7.85546875" style="778" customWidth="1"/>
    <col min="1042" max="1042" width="8.5703125" style="778" customWidth="1"/>
    <col min="1043" max="1044" width="10.5703125" style="778" customWidth="1"/>
    <col min="1045" max="1045" width="11.140625" style="778" customWidth="1"/>
    <col min="1046" max="1046" width="10.7109375" style="778" bestFit="1" customWidth="1"/>
    <col min="1047" max="1281" width="9.140625" style="778"/>
    <col min="1282" max="1282" width="11.28515625" style="778" customWidth="1"/>
    <col min="1283" max="1283" width="9.7109375" style="778" customWidth="1"/>
    <col min="1284" max="1284" width="8.140625" style="778" customWidth="1"/>
    <col min="1285" max="1285" width="7.42578125" style="778" customWidth="1"/>
    <col min="1286" max="1286" width="9.140625" style="778" customWidth="1"/>
    <col min="1287" max="1287" width="9.5703125" style="778" customWidth="1"/>
    <col min="1288" max="1288" width="8.140625" style="778" customWidth="1"/>
    <col min="1289" max="1289" width="6.85546875" style="778" customWidth="1"/>
    <col min="1290" max="1290" width="9.28515625" style="778" customWidth="1"/>
    <col min="1291" max="1291" width="10.5703125" style="778" customWidth="1"/>
    <col min="1292" max="1292" width="8.7109375" style="778" customWidth="1"/>
    <col min="1293" max="1293" width="7.42578125" style="778" customWidth="1"/>
    <col min="1294" max="1294" width="8.5703125" style="778" customWidth="1"/>
    <col min="1295" max="1295" width="8.7109375" style="778" customWidth="1"/>
    <col min="1296" max="1296" width="8.5703125" style="778" customWidth="1"/>
    <col min="1297" max="1297" width="7.85546875" style="778" customWidth="1"/>
    <col min="1298" max="1298" width="8.5703125" style="778" customWidth="1"/>
    <col min="1299" max="1300" width="10.5703125" style="778" customWidth="1"/>
    <col min="1301" max="1301" width="11.140625" style="778" customWidth="1"/>
    <col min="1302" max="1302" width="10.7109375" style="778" bestFit="1" customWidth="1"/>
    <col min="1303" max="1537" width="9.140625" style="778"/>
    <col min="1538" max="1538" width="11.28515625" style="778" customWidth="1"/>
    <col min="1539" max="1539" width="9.7109375" style="778" customWidth="1"/>
    <col min="1540" max="1540" width="8.140625" style="778" customWidth="1"/>
    <col min="1541" max="1541" width="7.42578125" style="778" customWidth="1"/>
    <col min="1542" max="1542" width="9.140625" style="778" customWidth="1"/>
    <col min="1543" max="1543" width="9.5703125" style="778" customWidth="1"/>
    <col min="1544" max="1544" width="8.140625" style="778" customWidth="1"/>
    <col min="1545" max="1545" width="6.85546875" style="778" customWidth="1"/>
    <col min="1546" max="1546" width="9.28515625" style="778" customWidth="1"/>
    <col min="1547" max="1547" width="10.5703125" style="778" customWidth="1"/>
    <col min="1548" max="1548" width="8.7109375" style="778" customWidth="1"/>
    <col min="1549" max="1549" width="7.42578125" style="778" customWidth="1"/>
    <col min="1550" max="1550" width="8.5703125" style="778" customWidth="1"/>
    <col min="1551" max="1551" width="8.7109375" style="778" customWidth="1"/>
    <col min="1552" max="1552" width="8.5703125" style="778" customWidth="1"/>
    <col min="1553" max="1553" width="7.85546875" style="778" customWidth="1"/>
    <col min="1554" max="1554" width="8.5703125" style="778" customWidth="1"/>
    <col min="1555" max="1556" width="10.5703125" style="778" customWidth="1"/>
    <col min="1557" max="1557" width="11.140625" style="778" customWidth="1"/>
    <col min="1558" max="1558" width="10.7109375" style="778" bestFit="1" customWidth="1"/>
    <col min="1559" max="1793" width="9.140625" style="778"/>
    <col min="1794" max="1794" width="11.28515625" style="778" customWidth="1"/>
    <col min="1795" max="1795" width="9.7109375" style="778" customWidth="1"/>
    <col min="1796" max="1796" width="8.140625" style="778" customWidth="1"/>
    <col min="1797" max="1797" width="7.42578125" style="778" customWidth="1"/>
    <col min="1798" max="1798" width="9.140625" style="778" customWidth="1"/>
    <col min="1799" max="1799" width="9.5703125" style="778" customWidth="1"/>
    <col min="1800" max="1800" width="8.140625" style="778" customWidth="1"/>
    <col min="1801" max="1801" width="6.85546875" style="778" customWidth="1"/>
    <col min="1802" max="1802" width="9.28515625" style="778" customWidth="1"/>
    <col min="1803" max="1803" width="10.5703125" style="778" customWidth="1"/>
    <col min="1804" max="1804" width="8.7109375" style="778" customWidth="1"/>
    <col min="1805" max="1805" width="7.42578125" style="778" customWidth="1"/>
    <col min="1806" max="1806" width="8.5703125" style="778" customWidth="1"/>
    <col min="1807" max="1807" width="8.7109375" style="778" customWidth="1"/>
    <col min="1808" max="1808" width="8.5703125" style="778" customWidth="1"/>
    <col min="1809" max="1809" width="7.85546875" style="778" customWidth="1"/>
    <col min="1810" max="1810" width="8.5703125" style="778" customWidth="1"/>
    <col min="1811" max="1812" width="10.5703125" style="778" customWidth="1"/>
    <col min="1813" max="1813" width="11.140625" style="778" customWidth="1"/>
    <col min="1814" max="1814" width="10.7109375" style="778" bestFit="1" customWidth="1"/>
    <col min="1815" max="2049" width="9.140625" style="778"/>
    <col min="2050" max="2050" width="11.28515625" style="778" customWidth="1"/>
    <col min="2051" max="2051" width="9.7109375" style="778" customWidth="1"/>
    <col min="2052" max="2052" width="8.140625" style="778" customWidth="1"/>
    <col min="2053" max="2053" width="7.42578125" style="778" customWidth="1"/>
    <col min="2054" max="2054" width="9.140625" style="778" customWidth="1"/>
    <col min="2055" max="2055" width="9.5703125" style="778" customWidth="1"/>
    <col min="2056" max="2056" width="8.140625" style="778" customWidth="1"/>
    <col min="2057" max="2057" width="6.85546875" style="778" customWidth="1"/>
    <col min="2058" max="2058" width="9.28515625" style="778" customWidth="1"/>
    <col min="2059" max="2059" width="10.5703125" style="778" customWidth="1"/>
    <col min="2060" max="2060" width="8.7109375" style="778" customWidth="1"/>
    <col min="2061" max="2061" width="7.42578125" style="778" customWidth="1"/>
    <col min="2062" max="2062" width="8.5703125" style="778" customWidth="1"/>
    <col min="2063" max="2063" width="8.7109375" style="778" customWidth="1"/>
    <col min="2064" max="2064" width="8.5703125" style="778" customWidth="1"/>
    <col min="2065" max="2065" width="7.85546875" style="778" customWidth="1"/>
    <col min="2066" max="2066" width="8.5703125" style="778" customWidth="1"/>
    <col min="2067" max="2068" width="10.5703125" style="778" customWidth="1"/>
    <col min="2069" max="2069" width="11.140625" style="778" customWidth="1"/>
    <col min="2070" max="2070" width="10.7109375" style="778" bestFit="1" customWidth="1"/>
    <col min="2071" max="2305" width="9.140625" style="778"/>
    <col min="2306" max="2306" width="11.28515625" style="778" customWidth="1"/>
    <col min="2307" max="2307" width="9.7109375" style="778" customWidth="1"/>
    <col min="2308" max="2308" width="8.140625" style="778" customWidth="1"/>
    <col min="2309" max="2309" width="7.42578125" style="778" customWidth="1"/>
    <col min="2310" max="2310" width="9.140625" style="778" customWidth="1"/>
    <col min="2311" max="2311" width="9.5703125" style="778" customWidth="1"/>
    <col min="2312" max="2312" width="8.140625" style="778" customWidth="1"/>
    <col min="2313" max="2313" width="6.85546875" style="778" customWidth="1"/>
    <col min="2314" max="2314" width="9.28515625" style="778" customWidth="1"/>
    <col min="2315" max="2315" width="10.5703125" style="778" customWidth="1"/>
    <col min="2316" max="2316" width="8.7109375" style="778" customWidth="1"/>
    <col min="2317" max="2317" width="7.42578125" style="778" customWidth="1"/>
    <col min="2318" max="2318" width="8.5703125" style="778" customWidth="1"/>
    <col min="2319" max="2319" width="8.7109375" style="778" customWidth="1"/>
    <col min="2320" max="2320" width="8.5703125" style="778" customWidth="1"/>
    <col min="2321" max="2321" width="7.85546875" style="778" customWidth="1"/>
    <col min="2322" max="2322" width="8.5703125" style="778" customWidth="1"/>
    <col min="2323" max="2324" width="10.5703125" style="778" customWidth="1"/>
    <col min="2325" max="2325" width="11.140625" style="778" customWidth="1"/>
    <col min="2326" max="2326" width="10.7109375" style="778" bestFit="1" customWidth="1"/>
    <col min="2327" max="2561" width="9.140625" style="778"/>
    <col min="2562" max="2562" width="11.28515625" style="778" customWidth="1"/>
    <col min="2563" max="2563" width="9.7109375" style="778" customWidth="1"/>
    <col min="2564" max="2564" width="8.140625" style="778" customWidth="1"/>
    <col min="2565" max="2565" width="7.42578125" style="778" customWidth="1"/>
    <col min="2566" max="2566" width="9.140625" style="778" customWidth="1"/>
    <col min="2567" max="2567" width="9.5703125" style="778" customWidth="1"/>
    <col min="2568" max="2568" width="8.140625" style="778" customWidth="1"/>
    <col min="2569" max="2569" width="6.85546875" style="778" customWidth="1"/>
    <col min="2570" max="2570" width="9.28515625" style="778" customWidth="1"/>
    <col min="2571" max="2571" width="10.5703125" style="778" customWidth="1"/>
    <col min="2572" max="2572" width="8.7109375" style="778" customWidth="1"/>
    <col min="2573" max="2573" width="7.42578125" style="778" customWidth="1"/>
    <col min="2574" max="2574" width="8.5703125" style="778" customWidth="1"/>
    <col min="2575" max="2575" width="8.7109375" style="778" customWidth="1"/>
    <col min="2576" max="2576" width="8.5703125" style="778" customWidth="1"/>
    <col min="2577" max="2577" width="7.85546875" style="778" customWidth="1"/>
    <col min="2578" max="2578" width="8.5703125" style="778" customWidth="1"/>
    <col min="2579" max="2580" width="10.5703125" style="778" customWidth="1"/>
    <col min="2581" max="2581" width="11.140625" style="778" customWidth="1"/>
    <col min="2582" max="2582" width="10.7109375" style="778" bestFit="1" customWidth="1"/>
    <col min="2583" max="2817" width="9.140625" style="778"/>
    <col min="2818" max="2818" width="11.28515625" style="778" customWidth="1"/>
    <col min="2819" max="2819" width="9.7109375" style="778" customWidth="1"/>
    <col min="2820" max="2820" width="8.140625" style="778" customWidth="1"/>
    <col min="2821" max="2821" width="7.42578125" style="778" customWidth="1"/>
    <col min="2822" max="2822" width="9.140625" style="778" customWidth="1"/>
    <col min="2823" max="2823" width="9.5703125" style="778" customWidth="1"/>
    <col min="2824" max="2824" width="8.140625" style="778" customWidth="1"/>
    <col min="2825" max="2825" width="6.85546875" style="778" customWidth="1"/>
    <col min="2826" max="2826" width="9.28515625" style="778" customWidth="1"/>
    <col min="2827" max="2827" width="10.5703125" style="778" customWidth="1"/>
    <col min="2828" max="2828" width="8.7109375" style="778" customWidth="1"/>
    <col min="2829" max="2829" width="7.42578125" style="778" customWidth="1"/>
    <col min="2830" max="2830" width="8.5703125" style="778" customWidth="1"/>
    <col min="2831" max="2831" width="8.7109375" style="778" customWidth="1"/>
    <col min="2832" max="2832" width="8.5703125" style="778" customWidth="1"/>
    <col min="2833" max="2833" width="7.85546875" style="778" customWidth="1"/>
    <col min="2834" max="2834" width="8.5703125" style="778" customWidth="1"/>
    <col min="2835" max="2836" width="10.5703125" style="778" customWidth="1"/>
    <col min="2837" max="2837" width="11.140625" style="778" customWidth="1"/>
    <col min="2838" max="2838" width="10.7109375" style="778" bestFit="1" customWidth="1"/>
    <col min="2839" max="3073" width="9.140625" style="778"/>
    <col min="3074" max="3074" width="11.28515625" style="778" customWidth="1"/>
    <col min="3075" max="3075" width="9.7109375" style="778" customWidth="1"/>
    <col min="3076" max="3076" width="8.140625" style="778" customWidth="1"/>
    <col min="3077" max="3077" width="7.42578125" style="778" customWidth="1"/>
    <col min="3078" max="3078" width="9.140625" style="778" customWidth="1"/>
    <col min="3079" max="3079" width="9.5703125" style="778" customWidth="1"/>
    <col min="3080" max="3080" width="8.140625" style="778" customWidth="1"/>
    <col min="3081" max="3081" width="6.85546875" style="778" customWidth="1"/>
    <col min="3082" max="3082" width="9.28515625" style="778" customWidth="1"/>
    <col min="3083" max="3083" width="10.5703125" style="778" customWidth="1"/>
    <col min="3084" max="3084" width="8.7109375" style="778" customWidth="1"/>
    <col min="3085" max="3085" width="7.42578125" style="778" customWidth="1"/>
    <col min="3086" max="3086" width="8.5703125" style="778" customWidth="1"/>
    <col min="3087" max="3087" width="8.7109375" style="778" customWidth="1"/>
    <col min="3088" max="3088" width="8.5703125" style="778" customWidth="1"/>
    <col min="3089" max="3089" width="7.85546875" style="778" customWidth="1"/>
    <col min="3090" max="3090" width="8.5703125" style="778" customWidth="1"/>
    <col min="3091" max="3092" width="10.5703125" style="778" customWidth="1"/>
    <col min="3093" max="3093" width="11.140625" style="778" customWidth="1"/>
    <col min="3094" max="3094" width="10.7109375" style="778" bestFit="1" customWidth="1"/>
    <col min="3095" max="3329" width="9.140625" style="778"/>
    <col min="3330" max="3330" width="11.28515625" style="778" customWidth="1"/>
    <col min="3331" max="3331" width="9.7109375" style="778" customWidth="1"/>
    <col min="3332" max="3332" width="8.140625" style="778" customWidth="1"/>
    <col min="3333" max="3333" width="7.42578125" style="778" customWidth="1"/>
    <col min="3334" max="3334" width="9.140625" style="778" customWidth="1"/>
    <col min="3335" max="3335" width="9.5703125" style="778" customWidth="1"/>
    <col min="3336" max="3336" width="8.140625" style="778" customWidth="1"/>
    <col min="3337" max="3337" width="6.85546875" style="778" customWidth="1"/>
    <col min="3338" max="3338" width="9.28515625" style="778" customWidth="1"/>
    <col min="3339" max="3339" width="10.5703125" style="778" customWidth="1"/>
    <col min="3340" max="3340" width="8.7109375" style="778" customWidth="1"/>
    <col min="3341" max="3341" width="7.42578125" style="778" customWidth="1"/>
    <col min="3342" max="3342" width="8.5703125" style="778" customWidth="1"/>
    <col min="3343" max="3343" width="8.7109375" style="778" customWidth="1"/>
    <col min="3344" max="3344" width="8.5703125" style="778" customWidth="1"/>
    <col min="3345" max="3345" width="7.85546875" style="778" customWidth="1"/>
    <col min="3346" max="3346" width="8.5703125" style="778" customWidth="1"/>
    <col min="3347" max="3348" width="10.5703125" style="778" customWidth="1"/>
    <col min="3349" max="3349" width="11.140625" style="778" customWidth="1"/>
    <col min="3350" max="3350" width="10.7109375" style="778" bestFit="1" customWidth="1"/>
    <col min="3351" max="3585" width="9.140625" style="778"/>
    <col min="3586" max="3586" width="11.28515625" style="778" customWidth="1"/>
    <col min="3587" max="3587" width="9.7109375" style="778" customWidth="1"/>
    <col min="3588" max="3588" width="8.140625" style="778" customWidth="1"/>
    <col min="3589" max="3589" width="7.42578125" style="778" customWidth="1"/>
    <col min="3590" max="3590" width="9.140625" style="778" customWidth="1"/>
    <col min="3591" max="3591" width="9.5703125" style="778" customWidth="1"/>
    <col min="3592" max="3592" width="8.140625" style="778" customWidth="1"/>
    <col min="3593" max="3593" width="6.85546875" style="778" customWidth="1"/>
    <col min="3594" max="3594" width="9.28515625" style="778" customWidth="1"/>
    <col min="3595" max="3595" width="10.5703125" style="778" customWidth="1"/>
    <col min="3596" max="3596" width="8.7109375" style="778" customWidth="1"/>
    <col min="3597" max="3597" width="7.42578125" style="778" customWidth="1"/>
    <col min="3598" max="3598" width="8.5703125" style="778" customWidth="1"/>
    <col min="3599" max="3599" width="8.7109375" style="778" customWidth="1"/>
    <col min="3600" max="3600" width="8.5703125" style="778" customWidth="1"/>
    <col min="3601" max="3601" width="7.85546875" style="778" customWidth="1"/>
    <col min="3602" max="3602" width="8.5703125" style="778" customWidth="1"/>
    <col min="3603" max="3604" width="10.5703125" style="778" customWidth="1"/>
    <col min="3605" max="3605" width="11.140625" style="778" customWidth="1"/>
    <col min="3606" max="3606" width="10.7109375" style="778" bestFit="1" customWidth="1"/>
    <col min="3607" max="3841" width="9.140625" style="778"/>
    <col min="3842" max="3842" width="11.28515625" style="778" customWidth="1"/>
    <col min="3843" max="3843" width="9.7109375" style="778" customWidth="1"/>
    <col min="3844" max="3844" width="8.140625" style="778" customWidth="1"/>
    <col min="3845" max="3845" width="7.42578125" style="778" customWidth="1"/>
    <col min="3846" max="3846" width="9.140625" style="778" customWidth="1"/>
    <col min="3847" max="3847" width="9.5703125" style="778" customWidth="1"/>
    <col min="3848" max="3848" width="8.140625" style="778" customWidth="1"/>
    <col min="3849" max="3849" width="6.85546875" style="778" customWidth="1"/>
    <col min="3850" max="3850" width="9.28515625" style="778" customWidth="1"/>
    <col min="3851" max="3851" width="10.5703125" style="778" customWidth="1"/>
    <col min="3852" max="3852" width="8.7109375" style="778" customWidth="1"/>
    <col min="3853" max="3853" width="7.42578125" style="778" customWidth="1"/>
    <col min="3854" max="3854" width="8.5703125" style="778" customWidth="1"/>
    <col min="3855" max="3855" width="8.7109375" style="778" customWidth="1"/>
    <col min="3856" max="3856" width="8.5703125" style="778" customWidth="1"/>
    <col min="3857" max="3857" width="7.85546875" style="778" customWidth="1"/>
    <col min="3858" max="3858" width="8.5703125" style="778" customWidth="1"/>
    <col min="3859" max="3860" width="10.5703125" style="778" customWidth="1"/>
    <col min="3861" max="3861" width="11.140625" style="778" customWidth="1"/>
    <col min="3862" max="3862" width="10.7109375" style="778" bestFit="1" customWidth="1"/>
    <col min="3863" max="4097" width="9.140625" style="778"/>
    <col min="4098" max="4098" width="11.28515625" style="778" customWidth="1"/>
    <col min="4099" max="4099" width="9.7109375" style="778" customWidth="1"/>
    <col min="4100" max="4100" width="8.140625" style="778" customWidth="1"/>
    <col min="4101" max="4101" width="7.42578125" style="778" customWidth="1"/>
    <col min="4102" max="4102" width="9.140625" style="778" customWidth="1"/>
    <col min="4103" max="4103" width="9.5703125" style="778" customWidth="1"/>
    <col min="4104" max="4104" width="8.140625" style="778" customWidth="1"/>
    <col min="4105" max="4105" width="6.85546875" style="778" customWidth="1"/>
    <col min="4106" max="4106" width="9.28515625" style="778" customWidth="1"/>
    <col min="4107" max="4107" width="10.5703125" style="778" customWidth="1"/>
    <col min="4108" max="4108" width="8.7109375" style="778" customWidth="1"/>
    <col min="4109" max="4109" width="7.42578125" style="778" customWidth="1"/>
    <col min="4110" max="4110" width="8.5703125" style="778" customWidth="1"/>
    <col min="4111" max="4111" width="8.7109375" style="778" customWidth="1"/>
    <col min="4112" max="4112" width="8.5703125" style="778" customWidth="1"/>
    <col min="4113" max="4113" width="7.85546875" style="778" customWidth="1"/>
    <col min="4114" max="4114" width="8.5703125" style="778" customWidth="1"/>
    <col min="4115" max="4116" width="10.5703125" style="778" customWidth="1"/>
    <col min="4117" max="4117" width="11.140625" style="778" customWidth="1"/>
    <col min="4118" max="4118" width="10.7109375" style="778" bestFit="1" customWidth="1"/>
    <col min="4119" max="4353" width="9.140625" style="778"/>
    <col min="4354" max="4354" width="11.28515625" style="778" customWidth="1"/>
    <col min="4355" max="4355" width="9.7109375" style="778" customWidth="1"/>
    <col min="4356" max="4356" width="8.140625" style="778" customWidth="1"/>
    <col min="4357" max="4357" width="7.42578125" style="778" customWidth="1"/>
    <col min="4358" max="4358" width="9.140625" style="778" customWidth="1"/>
    <col min="4359" max="4359" width="9.5703125" style="778" customWidth="1"/>
    <col min="4360" max="4360" width="8.140625" style="778" customWidth="1"/>
    <col min="4361" max="4361" width="6.85546875" style="778" customWidth="1"/>
    <col min="4362" max="4362" width="9.28515625" style="778" customWidth="1"/>
    <col min="4363" max="4363" width="10.5703125" style="778" customWidth="1"/>
    <col min="4364" max="4364" width="8.7109375" style="778" customWidth="1"/>
    <col min="4365" max="4365" width="7.42578125" style="778" customWidth="1"/>
    <col min="4366" max="4366" width="8.5703125" style="778" customWidth="1"/>
    <col min="4367" max="4367" width="8.7109375" style="778" customWidth="1"/>
    <col min="4368" max="4368" width="8.5703125" style="778" customWidth="1"/>
    <col min="4369" max="4369" width="7.85546875" style="778" customWidth="1"/>
    <col min="4370" max="4370" width="8.5703125" style="778" customWidth="1"/>
    <col min="4371" max="4372" width="10.5703125" style="778" customWidth="1"/>
    <col min="4373" max="4373" width="11.140625" style="778" customWidth="1"/>
    <col min="4374" max="4374" width="10.7109375" style="778" bestFit="1" customWidth="1"/>
    <col min="4375" max="4609" width="9.140625" style="778"/>
    <col min="4610" max="4610" width="11.28515625" style="778" customWidth="1"/>
    <col min="4611" max="4611" width="9.7109375" style="778" customWidth="1"/>
    <col min="4612" max="4612" width="8.140625" style="778" customWidth="1"/>
    <col min="4613" max="4613" width="7.42578125" style="778" customWidth="1"/>
    <col min="4614" max="4614" width="9.140625" style="778" customWidth="1"/>
    <col min="4615" max="4615" width="9.5703125" style="778" customWidth="1"/>
    <col min="4616" max="4616" width="8.140625" style="778" customWidth="1"/>
    <col min="4617" max="4617" width="6.85546875" style="778" customWidth="1"/>
    <col min="4618" max="4618" width="9.28515625" style="778" customWidth="1"/>
    <col min="4619" max="4619" width="10.5703125" style="778" customWidth="1"/>
    <col min="4620" max="4620" width="8.7109375" style="778" customWidth="1"/>
    <col min="4621" max="4621" width="7.42578125" style="778" customWidth="1"/>
    <col min="4622" max="4622" width="8.5703125" style="778" customWidth="1"/>
    <col min="4623" max="4623" width="8.7109375" style="778" customWidth="1"/>
    <col min="4624" max="4624" width="8.5703125" style="778" customWidth="1"/>
    <col min="4625" max="4625" width="7.85546875" style="778" customWidth="1"/>
    <col min="4626" max="4626" width="8.5703125" style="778" customWidth="1"/>
    <col min="4627" max="4628" width="10.5703125" style="778" customWidth="1"/>
    <col min="4629" max="4629" width="11.140625" style="778" customWidth="1"/>
    <col min="4630" max="4630" width="10.7109375" style="778" bestFit="1" customWidth="1"/>
    <col min="4631" max="4865" width="9.140625" style="778"/>
    <col min="4866" max="4866" width="11.28515625" style="778" customWidth="1"/>
    <col min="4867" max="4867" width="9.7109375" style="778" customWidth="1"/>
    <col min="4868" max="4868" width="8.140625" style="778" customWidth="1"/>
    <col min="4869" max="4869" width="7.42578125" style="778" customWidth="1"/>
    <col min="4870" max="4870" width="9.140625" style="778" customWidth="1"/>
    <col min="4871" max="4871" width="9.5703125" style="778" customWidth="1"/>
    <col min="4872" max="4872" width="8.140625" style="778" customWidth="1"/>
    <col min="4873" max="4873" width="6.85546875" style="778" customWidth="1"/>
    <col min="4874" max="4874" width="9.28515625" style="778" customWidth="1"/>
    <col min="4875" max="4875" width="10.5703125" style="778" customWidth="1"/>
    <col min="4876" max="4876" width="8.7109375" style="778" customWidth="1"/>
    <col min="4877" max="4877" width="7.42578125" style="778" customWidth="1"/>
    <col min="4878" max="4878" width="8.5703125" style="778" customWidth="1"/>
    <col min="4879" max="4879" width="8.7109375" style="778" customWidth="1"/>
    <col min="4880" max="4880" width="8.5703125" style="778" customWidth="1"/>
    <col min="4881" max="4881" width="7.85546875" style="778" customWidth="1"/>
    <col min="4882" max="4882" width="8.5703125" style="778" customWidth="1"/>
    <col min="4883" max="4884" width="10.5703125" style="778" customWidth="1"/>
    <col min="4885" max="4885" width="11.140625" style="778" customWidth="1"/>
    <col min="4886" max="4886" width="10.7109375" style="778" bestFit="1" customWidth="1"/>
    <col min="4887" max="5121" width="9.140625" style="778"/>
    <col min="5122" max="5122" width="11.28515625" style="778" customWidth="1"/>
    <col min="5123" max="5123" width="9.7109375" style="778" customWidth="1"/>
    <col min="5124" max="5124" width="8.140625" style="778" customWidth="1"/>
    <col min="5125" max="5125" width="7.42578125" style="778" customWidth="1"/>
    <col min="5126" max="5126" width="9.140625" style="778" customWidth="1"/>
    <col min="5127" max="5127" width="9.5703125" style="778" customWidth="1"/>
    <col min="5128" max="5128" width="8.140625" style="778" customWidth="1"/>
    <col min="5129" max="5129" width="6.85546875" style="778" customWidth="1"/>
    <col min="5130" max="5130" width="9.28515625" style="778" customWidth="1"/>
    <col min="5131" max="5131" width="10.5703125" style="778" customWidth="1"/>
    <col min="5132" max="5132" width="8.7109375" style="778" customWidth="1"/>
    <col min="5133" max="5133" width="7.42578125" style="778" customWidth="1"/>
    <col min="5134" max="5134" width="8.5703125" style="778" customWidth="1"/>
    <col min="5135" max="5135" width="8.7109375" style="778" customWidth="1"/>
    <col min="5136" max="5136" width="8.5703125" style="778" customWidth="1"/>
    <col min="5137" max="5137" width="7.85546875" style="778" customWidth="1"/>
    <col min="5138" max="5138" width="8.5703125" style="778" customWidth="1"/>
    <col min="5139" max="5140" width="10.5703125" style="778" customWidth="1"/>
    <col min="5141" max="5141" width="11.140625" style="778" customWidth="1"/>
    <col min="5142" max="5142" width="10.7109375" style="778" bestFit="1" customWidth="1"/>
    <col min="5143" max="5377" width="9.140625" style="778"/>
    <col min="5378" max="5378" width="11.28515625" style="778" customWidth="1"/>
    <col min="5379" max="5379" width="9.7109375" style="778" customWidth="1"/>
    <col min="5380" max="5380" width="8.140625" style="778" customWidth="1"/>
    <col min="5381" max="5381" width="7.42578125" style="778" customWidth="1"/>
    <col min="5382" max="5382" width="9.140625" style="778" customWidth="1"/>
    <col min="5383" max="5383" width="9.5703125" style="778" customWidth="1"/>
    <col min="5384" max="5384" width="8.140625" style="778" customWidth="1"/>
    <col min="5385" max="5385" width="6.85546875" style="778" customWidth="1"/>
    <col min="5386" max="5386" width="9.28515625" style="778" customWidth="1"/>
    <col min="5387" max="5387" width="10.5703125" style="778" customWidth="1"/>
    <col min="5388" max="5388" width="8.7109375" style="778" customWidth="1"/>
    <col min="5389" max="5389" width="7.42578125" style="778" customWidth="1"/>
    <col min="5390" max="5390" width="8.5703125" style="778" customWidth="1"/>
    <col min="5391" max="5391" width="8.7109375" style="778" customWidth="1"/>
    <col min="5392" max="5392" width="8.5703125" style="778" customWidth="1"/>
    <col min="5393" max="5393" width="7.85546875" style="778" customWidth="1"/>
    <col min="5394" max="5394" width="8.5703125" style="778" customWidth="1"/>
    <col min="5395" max="5396" width="10.5703125" style="778" customWidth="1"/>
    <col min="5397" max="5397" width="11.140625" style="778" customWidth="1"/>
    <col min="5398" max="5398" width="10.7109375" style="778" bestFit="1" customWidth="1"/>
    <col min="5399" max="5633" width="9.140625" style="778"/>
    <col min="5634" max="5634" width="11.28515625" style="778" customWidth="1"/>
    <col min="5635" max="5635" width="9.7109375" style="778" customWidth="1"/>
    <col min="5636" max="5636" width="8.140625" style="778" customWidth="1"/>
    <col min="5637" max="5637" width="7.42578125" style="778" customWidth="1"/>
    <col min="5638" max="5638" width="9.140625" style="778" customWidth="1"/>
    <col min="5639" max="5639" width="9.5703125" style="778" customWidth="1"/>
    <col min="5640" max="5640" width="8.140625" style="778" customWidth="1"/>
    <col min="5641" max="5641" width="6.85546875" style="778" customWidth="1"/>
    <col min="5642" max="5642" width="9.28515625" style="778" customWidth="1"/>
    <col min="5643" max="5643" width="10.5703125" style="778" customWidth="1"/>
    <col min="5644" max="5644" width="8.7109375" style="778" customWidth="1"/>
    <col min="5645" max="5645" width="7.42578125" style="778" customWidth="1"/>
    <col min="5646" max="5646" width="8.5703125" style="778" customWidth="1"/>
    <col min="5647" max="5647" width="8.7109375" style="778" customWidth="1"/>
    <col min="5648" max="5648" width="8.5703125" style="778" customWidth="1"/>
    <col min="5649" max="5649" width="7.85546875" style="778" customWidth="1"/>
    <col min="5650" max="5650" width="8.5703125" style="778" customWidth="1"/>
    <col min="5651" max="5652" width="10.5703125" style="778" customWidth="1"/>
    <col min="5653" max="5653" width="11.140625" style="778" customWidth="1"/>
    <col min="5654" max="5654" width="10.7109375" style="778" bestFit="1" customWidth="1"/>
    <col min="5655" max="5889" width="9.140625" style="778"/>
    <col min="5890" max="5890" width="11.28515625" style="778" customWidth="1"/>
    <col min="5891" max="5891" width="9.7109375" style="778" customWidth="1"/>
    <col min="5892" max="5892" width="8.140625" style="778" customWidth="1"/>
    <col min="5893" max="5893" width="7.42578125" style="778" customWidth="1"/>
    <col min="5894" max="5894" width="9.140625" style="778" customWidth="1"/>
    <col min="5895" max="5895" width="9.5703125" style="778" customWidth="1"/>
    <col min="5896" max="5896" width="8.140625" style="778" customWidth="1"/>
    <col min="5897" max="5897" width="6.85546875" style="778" customWidth="1"/>
    <col min="5898" max="5898" width="9.28515625" style="778" customWidth="1"/>
    <col min="5899" max="5899" width="10.5703125" style="778" customWidth="1"/>
    <col min="5900" max="5900" width="8.7109375" style="778" customWidth="1"/>
    <col min="5901" max="5901" width="7.42578125" style="778" customWidth="1"/>
    <col min="5902" max="5902" width="8.5703125" style="778" customWidth="1"/>
    <col min="5903" max="5903" width="8.7109375" style="778" customWidth="1"/>
    <col min="5904" max="5904" width="8.5703125" style="778" customWidth="1"/>
    <col min="5905" max="5905" width="7.85546875" style="778" customWidth="1"/>
    <col min="5906" max="5906" width="8.5703125" style="778" customWidth="1"/>
    <col min="5907" max="5908" width="10.5703125" style="778" customWidth="1"/>
    <col min="5909" max="5909" width="11.140625" style="778" customWidth="1"/>
    <col min="5910" max="5910" width="10.7109375" style="778" bestFit="1" customWidth="1"/>
    <col min="5911" max="6145" width="9.140625" style="778"/>
    <col min="6146" max="6146" width="11.28515625" style="778" customWidth="1"/>
    <col min="6147" max="6147" width="9.7109375" style="778" customWidth="1"/>
    <col min="6148" max="6148" width="8.140625" style="778" customWidth="1"/>
    <col min="6149" max="6149" width="7.42578125" style="778" customWidth="1"/>
    <col min="6150" max="6150" width="9.140625" style="778" customWidth="1"/>
    <col min="6151" max="6151" width="9.5703125" style="778" customWidth="1"/>
    <col min="6152" max="6152" width="8.140625" style="778" customWidth="1"/>
    <col min="6153" max="6153" width="6.85546875" style="778" customWidth="1"/>
    <col min="6154" max="6154" width="9.28515625" style="778" customWidth="1"/>
    <col min="6155" max="6155" width="10.5703125" style="778" customWidth="1"/>
    <col min="6156" max="6156" width="8.7109375" style="778" customWidth="1"/>
    <col min="6157" max="6157" width="7.42578125" style="778" customWidth="1"/>
    <col min="6158" max="6158" width="8.5703125" style="778" customWidth="1"/>
    <col min="6159" max="6159" width="8.7109375" style="778" customWidth="1"/>
    <col min="6160" max="6160" width="8.5703125" style="778" customWidth="1"/>
    <col min="6161" max="6161" width="7.85546875" style="778" customWidth="1"/>
    <col min="6162" max="6162" width="8.5703125" style="778" customWidth="1"/>
    <col min="6163" max="6164" width="10.5703125" style="778" customWidth="1"/>
    <col min="6165" max="6165" width="11.140625" style="778" customWidth="1"/>
    <col min="6166" max="6166" width="10.7109375" style="778" bestFit="1" customWidth="1"/>
    <col min="6167" max="6401" width="9.140625" style="778"/>
    <col min="6402" max="6402" width="11.28515625" style="778" customWidth="1"/>
    <col min="6403" max="6403" width="9.7109375" style="778" customWidth="1"/>
    <col min="6404" max="6404" width="8.140625" style="778" customWidth="1"/>
    <col min="6405" max="6405" width="7.42578125" style="778" customWidth="1"/>
    <col min="6406" max="6406" width="9.140625" style="778" customWidth="1"/>
    <col min="6407" max="6407" width="9.5703125" style="778" customWidth="1"/>
    <col min="6408" max="6408" width="8.140625" style="778" customWidth="1"/>
    <col min="6409" max="6409" width="6.85546875" style="778" customWidth="1"/>
    <col min="6410" max="6410" width="9.28515625" style="778" customWidth="1"/>
    <col min="6411" max="6411" width="10.5703125" style="778" customWidth="1"/>
    <col min="6412" max="6412" width="8.7109375" style="778" customWidth="1"/>
    <col min="6413" max="6413" width="7.42578125" style="778" customWidth="1"/>
    <col min="6414" max="6414" width="8.5703125" style="778" customWidth="1"/>
    <col min="6415" max="6415" width="8.7109375" style="778" customWidth="1"/>
    <col min="6416" max="6416" width="8.5703125" style="778" customWidth="1"/>
    <col min="6417" max="6417" width="7.85546875" style="778" customWidth="1"/>
    <col min="6418" max="6418" width="8.5703125" style="778" customWidth="1"/>
    <col min="6419" max="6420" width="10.5703125" style="778" customWidth="1"/>
    <col min="6421" max="6421" width="11.140625" style="778" customWidth="1"/>
    <col min="6422" max="6422" width="10.7109375" style="778" bestFit="1" customWidth="1"/>
    <col min="6423" max="6657" width="9.140625" style="778"/>
    <col min="6658" max="6658" width="11.28515625" style="778" customWidth="1"/>
    <col min="6659" max="6659" width="9.7109375" style="778" customWidth="1"/>
    <col min="6660" max="6660" width="8.140625" style="778" customWidth="1"/>
    <col min="6661" max="6661" width="7.42578125" style="778" customWidth="1"/>
    <col min="6662" max="6662" width="9.140625" style="778" customWidth="1"/>
    <col min="6663" max="6663" width="9.5703125" style="778" customWidth="1"/>
    <col min="6664" max="6664" width="8.140625" style="778" customWidth="1"/>
    <col min="6665" max="6665" width="6.85546875" style="778" customWidth="1"/>
    <col min="6666" max="6666" width="9.28515625" style="778" customWidth="1"/>
    <col min="6667" max="6667" width="10.5703125" style="778" customWidth="1"/>
    <col min="6668" max="6668" width="8.7109375" style="778" customWidth="1"/>
    <col min="6669" max="6669" width="7.42578125" style="778" customWidth="1"/>
    <col min="6670" max="6670" width="8.5703125" style="778" customWidth="1"/>
    <col min="6671" max="6671" width="8.7109375" style="778" customWidth="1"/>
    <col min="6672" max="6672" width="8.5703125" style="778" customWidth="1"/>
    <col min="6673" max="6673" width="7.85546875" style="778" customWidth="1"/>
    <col min="6674" max="6674" width="8.5703125" style="778" customWidth="1"/>
    <col min="6675" max="6676" width="10.5703125" style="778" customWidth="1"/>
    <col min="6677" max="6677" width="11.140625" style="778" customWidth="1"/>
    <col min="6678" max="6678" width="10.7109375" style="778" bestFit="1" customWidth="1"/>
    <col min="6679" max="6913" width="9.140625" style="778"/>
    <col min="6914" max="6914" width="11.28515625" style="778" customWidth="1"/>
    <col min="6915" max="6915" width="9.7109375" style="778" customWidth="1"/>
    <col min="6916" max="6916" width="8.140625" style="778" customWidth="1"/>
    <col min="6917" max="6917" width="7.42578125" style="778" customWidth="1"/>
    <col min="6918" max="6918" width="9.140625" style="778" customWidth="1"/>
    <col min="6919" max="6919" width="9.5703125" style="778" customWidth="1"/>
    <col min="6920" max="6920" width="8.140625" style="778" customWidth="1"/>
    <col min="6921" max="6921" width="6.85546875" style="778" customWidth="1"/>
    <col min="6922" max="6922" width="9.28515625" style="778" customWidth="1"/>
    <col min="6923" max="6923" width="10.5703125" style="778" customWidth="1"/>
    <col min="6924" max="6924" width="8.7109375" style="778" customWidth="1"/>
    <col min="6925" max="6925" width="7.42578125" style="778" customWidth="1"/>
    <col min="6926" max="6926" width="8.5703125" style="778" customWidth="1"/>
    <col min="6927" max="6927" width="8.7109375" style="778" customWidth="1"/>
    <col min="6928" max="6928" width="8.5703125" style="778" customWidth="1"/>
    <col min="6929" max="6929" width="7.85546875" style="778" customWidth="1"/>
    <col min="6930" max="6930" width="8.5703125" style="778" customWidth="1"/>
    <col min="6931" max="6932" width="10.5703125" style="778" customWidth="1"/>
    <col min="6933" max="6933" width="11.140625" style="778" customWidth="1"/>
    <col min="6934" max="6934" width="10.7109375" style="778" bestFit="1" customWidth="1"/>
    <col min="6935" max="7169" width="9.140625" style="778"/>
    <col min="7170" max="7170" width="11.28515625" style="778" customWidth="1"/>
    <col min="7171" max="7171" width="9.7109375" style="778" customWidth="1"/>
    <col min="7172" max="7172" width="8.140625" style="778" customWidth="1"/>
    <col min="7173" max="7173" width="7.42578125" style="778" customWidth="1"/>
    <col min="7174" max="7174" width="9.140625" style="778" customWidth="1"/>
    <col min="7175" max="7175" width="9.5703125" style="778" customWidth="1"/>
    <col min="7176" max="7176" width="8.140625" style="778" customWidth="1"/>
    <col min="7177" max="7177" width="6.85546875" style="778" customWidth="1"/>
    <col min="7178" max="7178" width="9.28515625" style="778" customWidth="1"/>
    <col min="7179" max="7179" width="10.5703125" style="778" customWidth="1"/>
    <col min="7180" max="7180" width="8.7109375" style="778" customWidth="1"/>
    <col min="7181" max="7181" width="7.42578125" style="778" customWidth="1"/>
    <col min="7182" max="7182" width="8.5703125" style="778" customWidth="1"/>
    <col min="7183" max="7183" width="8.7109375" style="778" customWidth="1"/>
    <col min="7184" max="7184" width="8.5703125" style="778" customWidth="1"/>
    <col min="7185" max="7185" width="7.85546875" style="778" customWidth="1"/>
    <col min="7186" max="7186" width="8.5703125" style="778" customWidth="1"/>
    <col min="7187" max="7188" width="10.5703125" style="778" customWidth="1"/>
    <col min="7189" max="7189" width="11.140625" style="778" customWidth="1"/>
    <col min="7190" max="7190" width="10.7109375" style="778" bestFit="1" customWidth="1"/>
    <col min="7191" max="7425" width="9.140625" style="778"/>
    <col min="7426" max="7426" width="11.28515625" style="778" customWidth="1"/>
    <col min="7427" max="7427" width="9.7109375" style="778" customWidth="1"/>
    <col min="7428" max="7428" width="8.140625" style="778" customWidth="1"/>
    <col min="7429" max="7429" width="7.42578125" style="778" customWidth="1"/>
    <col min="7430" max="7430" width="9.140625" style="778" customWidth="1"/>
    <col min="7431" max="7431" width="9.5703125" style="778" customWidth="1"/>
    <col min="7432" max="7432" width="8.140625" style="778" customWidth="1"/>
    <col min="7433" max="7433" width="6.85546875" style="778" customWidth="1"/>
    <col min="7434" max="7434" width="9.28515625" style="778" customWidth="1"/>
    <col min="7435" max="7435" width="10.5703125" style="778" customWidth="1"/>
    <col min="7436" max="7436" width="8.7109375" style="778" customWidth="1"/>
    <col min="7437" max="7437" width="7.42578125" style="778" customWidth="1"/>
    <col min="7438" max="7438" width="8.5703125" style="778" customWidth="1"/>
    <col min="7439" max="7439" width="8.7109375" style="778" customWidth="1"/>
    <col min="7440" max="7440" width="8.5703125" style="778" customWidth="1"/>
    <col min="7441" max="7441" width="7.85546875" style="778" customWidth="1"/>
    <col min="7442" max="7442" width="8.5703125" style="778" customWidth="1"/>
    <col min="7443" max="7444" width="10.5703125" style="778" customWidth="1"/>
    <col min="7445" max="7445" width="11.140625" style="778" customWidth="1"/>
    <col min="7446" max="7446" width="10.7109375" style="778" bestFit="1" customWidth="1"/>
    <col min="7447" max="7681" width="9.140625" style="778"/>
    <col min="7682" max="7682" width="11.28515625" style="778" customWidth="1"/>
    <col min="7683" max="7683" width="9.7109375" style="778" customWidth="1"/>
    <col min="7684" max="7684" width="8.140625" style="778" customWidth="1"/>
    <col min="7685" max="7685" width="7.42578125" style="778" customWidth="1"/>
    <col min="7686" max="7686" width="9.140625" style="778" customWidth="1"/>
    <col min="7687" max="7687" width="9.5703125" style="778" customWidth="1"/>
    <col min="7688" max="7688" width="8.140625" style="778" customWidth="1"/>
    <col min="7689" max="7689" width="6.85546875" style="778" customWidth="1"/>
    <col min="7690" max="7690" width="9.28515625" style="778" customWidth="1"/>
    <col min="7691" max="7691" width="10.5703125" style="778" customWidth="1"/>
    <col min="7692" max="7692" width="8.7109375" style="778" customWidth="1"/>
    <col min="7693" max="7693" width="7.42578125" style="778" customWidth="1"/>
    <col min="7694" max="7694" width="8.5703125" style="778" customWidth="1"/>
    <col min="7695" max="7695" width="8.7109375" style="778" customWidth="1"/>
    <col min="7696" max="7696" width="8.5703125" style="778" customWidth="1"/>
    <col min="7697" max="7697" width="7.85546875" style="778" customWidth="1"/>
    <col min="7698" max="7698" width="8.5703125" style="778" customWidth="1"/>
    <col min="7699" max="7700" width="10.5703125" style="778" customWidth="1"/>
    <col min="7701" max="7701" width="11.140625" style="778" customWidth="1"/>
    <col min="7702" max="7702" width="10.7109375" style="778" bestFit="1" customWidth="1"/>
    <col min="7703" max="7937" width="9.140625" style="778"/>
    <col min="7938" max="7938" width="11.28515625" style="778" customWidth="1"/>
    <col min="7939" max="7939" width="9.7109375" style="778" customWidth="1"/>
    <col min="7940" max="7940" width="8.140625" style="778" customWidth="1"/>
    <col min="7941" max="7941" width="7.42578125" style="778" customWidth="1"/>
    <col min="7942" max="7942" width="9.140625" style="778" customWidth="1"/>
    <col min="7943" max="7943" width="9.5703125" style="778" customWidth="1"/>
    <col min="7944" max="7944" width="8.140625" style="778" customWidth="1"/>
    <col min="7945" max="7945" width="6.85546875" style="778" customWidth="1"/>
    <col min="7946" max="7946" width="9.28515625" style="778" customWidth="1"/>
    <col min="7947" max="7947" width="10.5703125" style="778" customWidth="1"/>
    <col min="7948" max="7948" width="8.7109375" style="778" customWidth="1"/>
    <col min="7949" max="7949" width="7.42578125" style="778" customWidth="1"/>
    <col min="7950" max="7950" width="8.5703125" style="778" customWidth="1"/>
    <col min="7951" max="7951" width="8.7109375" style="778" customWidth="1"/>
    <col min="7952" max="7952" width="8.5703125" style="778" customWidth="1"/>
    <col min="7953" max="7953" width="7.85546875" style="778" customWidth="1"/>
    <col min="7954" max="7954" width="8.5703125" style="778" customWidth="1"/>
    <col min="7955" max="7956" width="10.5703125" style="778" customWidth="1"/>
    <col min="7957" max="7957" width="11.140625" style="778" customWidth="1"/>
    <col min="7958" max="7958" width="10.7109375" style="778" bestFit="1" customWidth="1"/>
    <col min="7959" max="8193" width="9.140625" style="778"/>
    <col min="8194" max="8194" width="11.28515625" style="778" customWidth="1"/>
    <col min="8195" max="8195" width="9.7109375" style="778" customWidth="1"/>
    <col min="8196" max="8196" width="8.140625" style="778" customWidth="1"/>
    <col min="8197" max="8197" width="7.42578125" style="778" customWidth="1"/>
    <col min="8198" max="8198" width="9.140625" style="778" customWidth="1"/>
    <col min="8199" max="8199" width="9.5703125" style="778" customWidth="1"/>
    <col min="8200" max="8200" width="8.140625" style="778" customWidth="1"/>
    <col min="8201" max="8201" width="6.85546875" style="778" customWidth="1"/>
    <col min="8202" max="8202" width="9.28515625" style="778" customWidth="1"/>
    <col min="8203" max="8203" width="10.5703125" style="778" customWidth="1"/>
    <col min="8204" max="8204" width="8.7109375" style="778" customWidth="1"/>
    <col min="8205" max="8205" width="7.42578125" style="778" customWidth="1"/>
    <col min="8206" max="8206" width="8.5703125" style="778" customWidth="1"/>
    <col min="8207" max="8207" width="8.7109375" style="778" customWidth="1"/>
    <col min="8208" max="8208" width="8.5703125" style="778" customWidth="1"/>
    <col min="8209" max="8209" width="7.85546875" style="778" customWidth="1"/>
    <col min="8210" max="8210" width="8.5703125" style="778" customWidth="1"/>
    <col min="8211" max="8212" width="10.5703125" style="778" customWidth="1"/>
    <col min="8213" max="8213" width="11.140625" style="778" customWidth="1"/>
    <col min="8214" max="8214" width="10.7109375" style="778" bestFit="1" customWidth="1"/>
    <col min="8215" max="8449" width="9.140625" style="778"/>
    <col min="8450" max="8450" width="11.28515625" style="778" customWidth="1"/>
    <col min="8451" max="8451" width="9.7109375" style="778" customWidth="1"/>
    <col min="8452" max="8452" width="8.140625" style="778" customWidth="1"/>
    <col min="8453" max="8453" width="7.42578125" style="778" customWidth="1"/>
    <col min="8454" max="8454" width="9.140625" style="778" customWidth="1"/>
    <col min="8455" max="8455" width="9.5703125" style="778" customWidth="1"/>
    <col min="8456" max="8456" width="8.140625" style="778" customWidth="1"/>
    <col min="8457" max="8457" width="6.85546875" style="778" customWidth="1"/>
    <col min="8458" max="8458" width="9.28515625" style="778" customWidth="1"/>
    <col min="8459" max="8459" width="10.5703125" style="778" customWidth="1"/>
    <col min="8460" max="8460" width="8.7109375" style="778" customWidth="1"/>
    <col min="8461" max="8461" width="7.42578125" style="778" customWidth="1"/>
    <col min="8462" max="8462" width="8.5703125" style="778" customWidth="1"/>
    <col min="8463" max="8463" width="8.7109375" style="778" customWidth="1"/>
    <col min="8464" max="8464" width="8.5703125" style="778" customWidth="1"/>
    <col min="8465" max="8465" width="7.85546875" style="778" customWidth="1"/>
    <col min="8466" max="8466" width="8.5703125" style="778" customWidth="1"/>
    <col min="8467" max="8468" width="10.5703125" style="778" customWidth="1"/>
    <col min="8469" max="8469" width="11.140625" style="778" customWidth="1"/>
    <col min="8470" max="8470" width="10.7109375" style="778" bestFit="1" customWidth="1"/>
    <col min="8471" max="8705" width="9.140625" style="778"/>
    <col min="8706" max="8706" width="11.28515625" style="778" customWidth="1"/>
    <col min="8707" max="8707" width="9.7109375" style="778" customWidth="1"/>
    <col min="8708" max="8708" width="8.140625" style="778" customWidth="1"/>
    <col min="8709" max="8709" width="7.42578125" style="778" customWidth="1"/>
    <col min="8710" max="8710" width="9.140625" style="778" customWidth="1"/>
    <col min="8711" max="8711" width="9.5703125" style="778" customWidth="1"/>
    <col min="8712" max="8712" width="8.140625" style="778" customWidth="1"/>
    <col min="8713" max="8713" width="6.85546875" style="778" customWidth="1"/>
    <col min="8714" max="8714" width="9.28515625" style="778" customWidth="1"/>
    <col min="8715" max="8715" width="10.5703125" style="778" customWidth="1"/>
    <col min="8716" max="8716" width="8.7109375" style="778" customWidth="1"/>
    <col min="8717" max="8717" width="7.42578125" style="778" customWidth="1"/>
    <col min="8718" max="8718" width="8.5703125" style="778" customWidth="1"/>
    <col min="8719" max="8719" width="8.7109375" style="778" customWidth="1"/>
    <col min="8720" max="8720" width="8.5703125" style="778" customWidth="1"/>
    <col min="8721" max="8721" width="7.85546875" style="778" customWidth="1"/>
    <col min="8722" max="8722" width="8.5703125" style="778" customWidth="1"/>
    <col min="8723" max="8724" width="10.5703125" style="778" customWidth="1"/>
    <col min="8725" max="8725" width="11.140625" style="778" customWidth="1"/>
    <col min="8726" max="8726" width="10.7109375" style="778" bestFit="1" customWidth="1"/>
    <col min="8727" max="8961" width="9.140625" style="778"/>
    <col min="8962" max="8962" width="11.28515625" style="778" customWidth="1"/>
    <col min="8963" max="8963" width="9.7109375" style="778" customWidth="1"/>
    <col min="8964" max="8964" width="8.140625" style="778" customWidth="1"/>
    <col min="8965" max="8965" width="7.42578125" style="778" customWidth="1"/>
    <col min="8966" max="8966" width="9.140625" style="778" customWidth="1"/>
    <col min="8967" max="8967" width="9.5703125" style="778" customWidth="1"/>
    <col min="8968" max="8968" width="8.140625" style="778" customWidth="1"/>
    <col min="8969" max="8969" width="6.85546875" style="778" customWidth="1"/>
    <col min="8970" max="8970" width="9.28515625" style="778" customWidth="1"/>
    <col min="8971" max="8971" width="10.5703125" style="778" customWidth="1"/>
    <col min="8972" max="8972" width="8.7109375" style="778" customWidth="1"/>
    <col min="8973" max="8973" width="7.42578125" style="778" customWidth="1"/>
    <col min="8974" max="8974" width="8.5703125" style="778" customWidth="1"/>
    <col min="8975" max="8975" width="8.7109375" style="778" customWidth="1"/>
    <col min="8976" max="8976" width="8.5703125" style="778" customWidth="1"/>
    <col min="8977" max="8977" width="7.85546875" style="778" customWidth="1"/>
    <col min="8978" max="8978" width="8.5703125" style="778" customWidth="1"/>
    <col min="8979" max="8980" width="10.5703125" style="778" customWidth="1"/>
    <col min="8981" max="8981" width="11.140625" style="778" customWidth="1"/>
    <col min="8982" max="8982" width="10.7109375" style="778" bestFit="1" customWidth="1"/>
    <col min="8983" max="9217" width="9.140625" style="778"/>
    <col min="9218" max="9218" width="11.28515625" style="778" customWidth="1"/>
    <col min="9219" max="9219" width="9.7109375" style="778" customWidth="1"/>
    <col min="9220" max="9220" width="8.140625" style="778" customWidth="1"/>
    <col min="9221" max="9221" width="7.42578125" style="778" customWidth="1"/>
    <col min="9222" max="9222" width="9.140625" style="778" customWidth="1"/>
    <col min="9223" max="9223" width="9.5703125" style="778" customWidth="1"/>
    <col min="9224" max="9224" width="8.140625" style="778" customWidth="1"/>
    <col min="9225" max="9225" width="6.85546875" style="778" customWidth="1"/>
    <col min="9226" max="9226" width="9.28515625" style="778" customWidth="1"/>
    <col min="9227" max="9227" width="10.5703125" style="778" customWidth="1"/>
    <col min="9228" max="9228" width="8.7109375" style="778" customWidth="1"/>
    <col min="9229" max="9229" width="7.42578125" style="778" customWidth="1"/>
    <col min="9230" max="9230" width="8.5703125" style="778" customWidth="1"/>
    <col min="9231" max="9231" width="8.7109375" style="778" customWidth="1"/>
    <col min="9232" max="9232" width="8.5703125" style="778" customWidth="1"/>
    <col min="9233" max="9233" width="7.85546875" style="778" customWidth="1"/>
    <col min="9234" max="9234" width="8.5703125" style="778" customWidth="1"/>
    <col min="9235" max="9236" width="10.5703125" style="778" customWidth="1"/>
    <col min="9237" max="9237" width="11.140625" style="778" customWidth="1"/>
    <col min="9238" max="9238" width="10.7109375" style="778" bestFit="1" customWidth="1"/>
    <col min="9239" max="9473" width="9.140625" style="778"/>
    <col min="9474" max="9474" width="11.28515625" style="778" customWidth="1"/>
    <col min="9475" max="9475" width="9.7109375" style="778" customWidth="1"/>
    <col min="9476" max="9476" width="8.140625" style="778" customWidth="1"/>
    <col min="9477" max="9477" width="7.42578125" style="778" customWidth="1"/>
    <col min="9478" max="9478" width="9.140625" style="778" customWidth="1"/>
    <col min="9479" max="9479" width="9.5703125" style="778" customWidth="1"/>
    <col min="9480" max="9480" width="8.140625" style="778" customWidth="1"/>
    <col min="9481" max="9481" width="6.85546875" style="778" customWidth="1"/>
    <col min="9482" max="9482" width="9.28515625" style="778" customWidth="1"/>
    <col min="9483" max="9483" width="10.5703125" style="778" customWidth="1"/>
    <col min="9484" max="9484" width="8.7109375" style="778" customWidth="1"/>
    <col min="9485" max="9485" width="7.42578125" style="778" customWidth="1"/>
    <col min="9486" max="9486" width="8.5703125" style="778" customWidth="1"/>
    <col min="9487" max="9487" width="8.7109375" style="778" customWidth="1"/>
    <col min="9488" max="9488" width="8.5703125" style="778" customWidth="1"/>
    <col min="9489" max="9489" width="7.85546875" style="778" customWidth="1"/>
    <col min="9490" max="9490" width="8.5703125" style="778" customWidth="1"/>
    <col min="9491" max="9492" width="10.5703125" style="778" customWidth="1"/>
    <col min="9493" max="9493" width="11.140625" style="778" customWidth="1"/>
    <col min="9494" max="9494" width="10.7109375" style="778" bestFit="1" customWidth="1"/>
    <col min="9495" max="9729" width="9.140625" style="778"/>
    <col min="9730" max="9730" width="11.28515625" style="778" customWidth="1"/>
    <col min="9731" max="9731" width="9.7109375" style="778" customWidth="1"/>
    <col min="9732" max="9732" width="8.140625" style="778" customWidth="1"/>
    <col min="9733" max="9733" width="7.42578125" style="778" customWidth="1"/>
    <col min="9734" max="9734" width="9.140625" style="778" customWidth="1"/>
    <col min="9735" max="9735" width="9.5703125" style="778" customWidth="1"/>
    <col min="9736" max="9736" width="8.140625" style="778" customWidth="1"/>
    <col min="9737" max="9737" width="6.85546875" style="778" customWidth="1"/>
    <col min="9738" max="9738" width="9.28515625" style="778" customWidth="1"/>
    <col min="9739" max="9739" width="10.5703125" style="778" customWidth="1"/>
    <col min="9740" max="9740" width="8.7109375" style="778" customWidth="1"/>
    <col min="9741" max="9741" width="7.42578125" style="778" customWidth="1"/>
    <col min="9742" max="9742" width="8.5703125" style="778" customWidth="1"/>
    <col min="9743" max="9743" width="8.7109375" style="778" customWidth="1"/>
    <col min="9744" max="9744" width="8.5703125" style="778" customWidth="1"/>
    <col min="9745" max="9745" width="7.85546875" style="778" customWidth="1"/>
    <col min="9746" max="9746" width="8.5703125" style="778" customWidth="1"/>
    <col min="9747" max="9748" width="10.5703125" style="778" customWidth="1"/>
    <col min="9749" max="9749" width="11.140625" style="778" customWidth="1"/>
    <col min="9750" max="9750" width="10.7109375" style="778" bestFit="1" customWidth="1"/>
    <col min="9751" max="9985" width="9.140625" style="778"/>
    <col min="9986" max="9986" width="11.28515625" style="778" customWidth="1"/>
    <col min="9987" max="9987" width="9.7109375" style="778" customWidth="1"/>
    <col min="9988" max="9988" width="8.140625" style="778" customWidth="1"/>
    <col min="9989" max="9989" width="7.42578125" style="778" customWidth="1"/>
    <col min="9990" max="9990" width="9.140625" style="778" customWidth="1"/>
    <col min="9991" max="9991" width="9.5703125" style="778" customWidth="1"/>
    <col min="9992" max="9992" width="8.140625" style="778" customWidth="1"/>
    <col min="9993" max="9993" width="6.85546875" style="778" customWidth="1"/>
    <col min="9994" max="9994" width="9.28515625" style="778" customWidth="1"/>
    <col min="9995" max="9995" width="10.5703125" style="778" customWidth="1"/>
    <col min="9996" max="9996" width="8.7109375" style="778" customWidth="1"/>
    <col min="9997" max="9997" width="7.42578125" style="778" customWidth="1"/>
    <col min="9998" max="9998" width="8.5703125" style="778" customWidth="1"/>
    <col min="9999" max="9999" width="8.7109375" style="778" customWidth="1"/>
    <col min="10000" max="10000" width="8.5703125" style="778" customWidth="1"/>
    <col min="10001" max="10001" width="7.85546875" style="778" customWidth="1"/>
    <col min="10002" max="10002" width="8.5703125" style="778" customWidth="1"/>
    <col min="10003" max="10004" width="10.5703125" style="778" customWidth="1"/>
    <col min="10005" max="10005" width="11.140625" style="778" customWidth="1"/>
    <col min="10006" max="10006" width="10.7109375" style="778" bestFit="1" customWidth="1"/>
    <col min="10007" max="10241" width="9.140625" style="778"/>
    <col min="10242" max="10242" width="11.28515625" style="778" customWidth="1"/>
    <col min="10243" max="10243" width="9.7109375" style="778" customWidth="1"/>
    <col min="10244" max="10244" width="8.140625" style="778" customWidth="1"/>
    <col min="10245" max="10245" width="7.42578125" style="778" customWidth="1"/>
    <col min="10246" max="10246" width="9.140625" style="778" customWidth="1"/>
    <col min="10247" max="10247" width="9.5703125" style="778" customWidth="1"/>
    <col min="10248" max="10248" width="8.140625" style="778" customWidth="1"/>
    <col min="10249" max="10249" width="6.85546875" style="778" customWidth="1"/>
    <col min="10250" max="10250" width="9.28515625" style="778" customWidth="1"/>
    <col min="10251" max="10251" width="10.5703125" style="778" customWidth="1"/>
    <col min="10252" max="10252" width="8.7109375" style="778" customWidth="1"/>
    <col min="10253" max="10253" width="7.42578125" style="778" customWidth="1"/>
    <col min="10254" max="10254" width="8.5703125" style="778" customWidth="1"/>
    <col min="10255" max="10255" width="8.7109375" style="778" customWidth="1"/>
    <col min="10256" max="10256" width="8.5703125" style="778" customWidth="1"/>
    <col min="10257" max="10257" width="7.85546875" style="778" customWidth="1"/>
    <col min="10258" max="10258" width="8.5703125" style="778" customWidth="1"/>
    <col min="10259" max="10260" width="10.5703125" style="778" customWidth="1"/>
    <col min="10261" max="10261" width="11.140625" style="778" customWidth="1"/>
    <col min="10262" max="10262" width="10.7109375" style="778" bestFit="1" customWidth="1"/>
    <col min="10263" max="10497" width="9.140625" style="778"/>
    <col min="10498" max="10498" width="11.28515625" style="778" customWidth="1"/>
    <col min="10499" max="10499" width="9.7109375" style="778" customWidth="1"/>
    <col min="10500" max="10500" width="8.140625" style="778" customWidth="1"/>
    <col min="10501" max="10501" width="7.42578125" style="778" customWidth="1"/>
    <col min="10502" max="10502" width="9.140625" style="778" customWidth="1"/>
    <col min="10503" max="10503" width="9.5703125" style="778" customWidth="1"/>
    <col min="10504" max="10504" width="8.140625" style="778" customWidth="1"/>
    <col min="10505" max="10505" width="6.85546875" style="778" customWidth="1"/>
    <col min="10506" max="10506" width="9.28515625" style="778" customWidth="1"/>
    <col min="10507" max="10507" width="10.5703125" style="778" customWidth="1"/>
    <col min="10508" max="10508" width="8.7109375" style="778" customWidth="1"/>
    <col min="10509" max="10509" width="7.42578125" style="778" customWidth="1"/>
    <col min="10510" max="10510" width="8.5703125" style="778" customWidth="1"/>
    <col min="10511" max="10511" width="8.7109375" style="778" customWidth="1"/>
    <col min="10512" max="10512" width="8.5703125" style="778" customWidth="1"/>
    <col min="10513" max="10513" width="7.85546875" style="778" customWidth="1"/>
    <col min="10514" max="10514" width="8.5703125" style="778" customWidth="1"/>
    <col min="10515" max="10516" width="10.5703125" style="778" customWidth="1"/>
    <col min="10517" max="10517" width="11.140625" style="778" customWidth="1"/>
    <col min="10518" max="10518" width="10.7109375" style="778" bestFit="1" customWidth="1"/>
    <col min="10519" max="10753" width="9.140625" style="778"/>
    <col min="10754" max="10754" width="11.28515625" style="778" customWidth="1"/>
    <col min="10755" max="10755" width="9.7109375" style="778" customWidth="1"/>
    <col min="10756" max="10756" width="8.140625" style="778" customWidth="1"/>
    <col min="10757" max="10757" width="7.42578125" style="778" customWidth="1"/>
    <col min="10758" max="10758" width="9.140625" style="778" customWidth="1"/>
    <col min="10759" max="10759" width="9.5703125" style="778" customWidth="1"/>
    <col min="10760" max="10760" width="8.140625" style="778" customWidth="1"/>
    <col min="10761" max="10761" width="6.85546875" style="778" customWidth="1"/>
    <col min="10762" max="10762" width="9.28515625" style="778" customWidth="1"/>
    <col min="10763" max="10763" width="10.5703125" style="778" customWidth="1"/>
    <col min="10764" max="10764" width="8.7109375" style="778" customWidth="1"/>
    <col min="10765" max="10765" width="7.42578125" style="778" customWidth="1"/>
    <col min="10766" max="10766" width="8.5703125" style="778" customWidth="1"/>
    <col min="10767" max="10767" width="8.7109375" style="778" customWidth="1"/>
    <col min="10768" max="10768" width="8.5703125" style="778" customWidth="1"/>
    <col min="10769" max="10769" width="7.85546875" style="778" customWidth="1"/>
    <col min="10770" max="10770" width="8.5703125" style="778" customWidth="1"/>
    <col min="10771" max="10772" width="10.5703125" style="778" customWidth="1"/>
    <col min="10773" max="10773" width="11.140625" style="778" customWidth="1"/>
    <col min="10774" max="10774" width="10.7109375" style="778" bestFit="1" customWidth="1"/>
    <col min="10775" max="11009" width="9.140625" style="778"/>
    <col min="11010" max="11010" width="11.28515625" style="778" customWidth="1"/>
    <col min="11011" max="11011" width="9.7109375" style="778" customWidth="1"/>
    <col min="11012" max="11012" width="8.140625" style="778" customWidth="1"/>
    <col min="11013" max="11013" width="7.42578125" style="778" customWidth="1"/>
    <col min="11014" max="11014" width="9.140625" style="778" customWidth="1"/>
    <col min="11015" max="11015" width="9.5703125" style="778" customWidth="1"/>
    <col min="11016" max="11016" width="8.140625" style="778" customWidth="1"/>
    <col min="11017" max="11017" width="6.85546875" style="778" customWidth="1"/>
    <col min="11018" max="11018" width="9.28515625" style="778" customWidth="1"/>
    <col min="11019" max="11019" width="10.5703125" style="778" customWidth="1"/>
    <col min="11020" max="11020" width="8.7109375" style="778" customWidth="1"/>
    <col min="11021" max="11021" width="7.42578125" style="778" customWidth="1"/>
    <col min="11022" max="11022" width="8.5703125" style="778" customWidth="1"/>
    <col min="11023" max="11023" width="8.7109375" style="778" customWidth="1"/>
    <col min="11024" max="11024" width="8.5703125" style="778" customWidth="1"/>
    <col min="11025" max="11025" width="7.85546875" style="778" customWidth="1"/>
    <col min="11026" max="11026" width="8.5703125" style="778" customWidth="1"/>
    <col min="11027" max="11028" width="10.5703125" style="778" customWidth="1"/>
    <col min="11029" max="11029" width="11.140625" style="778" customWidth="1"/>
    <col min="11030" max="11030" width="10.7109375" style="778" bestFit="1" customWidth="1"/>
    <col min="11031" max="11265" width="9.140625" style="778"/>
    <col min="11266" max="11266" width="11.28515625" style="778" customWidth="1"/>
    <col min="11267" max="11267" width="9.7109375" style="778" customWidth="1"/>
    <col min="11268" max="11268" width="8.140625" style="778" customWidth="1"/>
    <col min="11269" max="11269" width="7.42578125" style="778" customWidth="1"/>
    <col min="11270" max="11270" width="9.140625" style="778" customWidth="1"/>
    <col min="11271" max="11271" width="9.5703125" style="778" customWidth="1"/>
    <col min="11272" max="11272" width="8.140625" style="778" customWidth="1"/>
    <col min="11273" max="11273" width="6.85546875" style="778" customWidth="1"/>
    <col min="11274" max="11274" width="9.28515625" style="778" customWidth="1"/>
    <col min="11275" max="11275" width="10.5703125" style="778" customWidth="1"/>
    <col min="11276" max="11276" width="8.7109375" style="778" customWidth="1"/>
    <col min="11277" max="11277" width="7.42578125" style="778" customWidth="1"/>
    <col min="11278" max="11278" width="8.5703125" style="778" customWidth="1"/>
    <col min="11279" max="11279" width="8.7109375" style="778" customWidth="1"/>
    <col min="11280" max="11280" width="8.5703125" style="778" customWidth="1"/>
    <col min="11281" max="11281" width="7.85546875" style="778" customWidth="1"/>
    <col min="11282" max="11282" width="8.5703125" style="778" customWidth="1"/>
    <col min="11283" max="11284" width="10.5703125" style="778" customWidth="1"/>
    <col min="11285" max="11285" width="11.140625" style="778" customWidth="1"/>
    <col min="11286" max="11286" width="10.7109375" style="778" bestFit="1" customWidth="1"/>
    <col min="11287" max="11521" width="9.140625" style="778"/>
    <col min="11522" max="11522" width="11.28515625" style="778" customWidth="1"/>
    <col min="11523" max="11523" width="9.7109375" style="778" customWidth="1"/>
    <col min="11524" max="11524" width="8.140625" style="778" customWidth="1"/>
    <col min="11525" max="11525" width="7.42578125" style="778" customWidth="1"/>
    <col min="11526" max="11526" width="9.140625" style="778" customWidth="1"/>
    <col min="11527" max="11527" width="9.5703125" style="778" customWidth="1"/>
    <col min="11528" max="11528" width="8.140625" style="778" customWidth="1"/>
    <col min="11529" max="11529" width="6.85546875" style="778" customWidth="1"/>
    <col min="11530" max="11530" width="9.28515625" style="778" customWidth="1"/>
    <col min="11531" max="11531" width="10.5703125" style="778" customWidth="1"/>
    <col min="11532" max="11532" width="8.7109375" style="778" customWidth="1"/>
    <col min="11533" max="11533" width="7.42578125" style="778" customWidth="1"/>
    <col min="11534" max="11534" width="8.5703125" style="778" customWidth="1"/>
    <col min="11535" max="11535" width="8.7109375" style="778" customWidth="1"/>
    <col min="11536" max="11536" width="8.5703125" style="778" customWidth="1"/>
    <col min="11537" max="11537" width="7.85546875" style="778" customWidth="1"/>
    <col min="11538" max="11538" width="8.5703125" style="778" customWidth="1"/>
    <col min="11539" max="11540" width="10.5703125" style="778" customWidth="1"/>
    <col min="11541" max="11541" width="11.140625" style="778" customWidth="1"/>
    <col min="11542" max="11542" width="10.7109375" style="778" bestFit="1" customWidth="1"/>
    <col min="11543" max="11777" width="9.140625" style="778"/>
    <col min="11778" max="11778" width="11.28515625" style="778" customWidth="1"/>
    <col min="11779" max="11779" width="9.7109375" style="778" customWidth="1"/>
    <col min="11780" max="11780" width="8.140625" style="778" customWidth="1"/>
    <col min="11781" max="11781" width="7.42578125" style="778" customWidth="1"/>
    <col min="11782" max="11782" width="9.140625" style="778" customWidth="1"/>
    <col min="11783" max="11783" width="9.5703125" style="778" customWidth="1"/>
    <col min="11784" max="11784" width="8.140625" style="778" customWidth="1"/>
    <col min="11785" max="11785" width="6.85546875" style="778" customWidth="1"/>
    <col min="11786" max="11786" width="9.28515625" style="778" customWidth="1"/>
    <col min="11787" max="11787" width="10.5703125" style="778" customWidth="1"/>
    <col min="11788" max="11788" width="8.7109375" style="778" customWidth="1"/>
    <col min="11789" max="11789" width="7.42578125" style="778" customWidth="1"/>
    <col min="11790" max="11790" width="8.5703125" style="778" customWidth="1"/>
    <col min="11791" max="11791" width="8.7109375" style="778" customWidth="1"/>
    <col min="11792" max="11792" width="8.5703125" style="778" customWidth="1"/>
    <col min="11793" max="11793" width="7.85546875" style="778" customWidth="1"/>
    <col min="11794" max="11794" width="8.5703125" style="778" customWidth="1"/>
    <col min="11795" max="11796" width="10.5703125" style="778" customWidth="1"/>
    <col min="11797" max="11797" width="11.140625" style="778" customWidth="1"/>
    <col min="11798" max="11798" width="10.7109375" style="778" bestFit="1" customWidth="1"/>
    <col min="11799" max="12033" width="9.140625" style="778"/>
    <col min="12034" max="12034" width="11.28515625" style="778" customWidth="1"/>
    <col min="12035" max="12035" width="9.7109375" style="778" customWidth="1"/>
    <col min="12036" max="12036" width="8.140625" style="778" customWidth="1"/>
    <col min="12037" max="12037" width="7.42578125" style="778" customWidth="1"/>
    <col min="12038" max="12038" width="9.140625" style="778" customWidth="1"/>
    <col min="12039" max="12039" width="9.5703125" style="778" customWidth="1"/>
    <col min="12040" max="12040" width="8.140625" style="778" customWidth="1"/>
    <col min="12041" max="12041" width="6.85546875" style="778" customWidth="1"/>
    <col min="12042" max="12042" width="9.28515625" style="778" customWidth="1"/>
    <col min="12043" max="12043" width="10.5703125" style="778" customWidth="1"/>
    <col min="12044" max="12044" width="8.7109375" style="778" customWidth="1"/>
    <col min="12045" max="12045" width="7.42578125" style="778" customWidth="1"/>
    <col min="12046" max="12046" width="8.5703125" style="778" customWidth="1"/>
    <col min="12047" max="12047" width="8.7109375" style="778" customWidth="1"/>
    <col min="12048" max="12048" width="8.5703125" style="778" customWidth="1"/>
    <col min="12049" max="12049" width="7.85546875" style="778" customWidth="1"/>
    <col min="12050" max="12050" width="8.5703125" style="778" customWidth="1"/>
    <col min="12051" max="12052" width="10.5703125" style="778" customWidth="1"/>
    <col min="12053" max="12053" width="11.140625" style="778" customWidth="1"/>
    <col min="12054" max="12054" width="10.7109375" style="778" bestFit="1" customWidth="1"/>
    <col min="12055" max="12289" width="9.140625" style="778"/>
    <col min="12290" max="12290" width="11.28515625" style="778" customWidth="1"/>
    <col min="12291" max="12291" width="9.7109375" style="778" customWidth="1"/>
    <col min="12292" max="12292" width="8.140625" style="778" customWidth="1"/>
    <col min="12293" max="12293" width="7.42578125" style="778" customWidth="1"/>
    <col min="12294" max="12294" width="9.140625" style="778" customWidth="1"/>
    <col min="12295" max="12295" width="9.5703125" style="778" customWidth="1"/>
    <col min="12296" max="12296" width="8.140625" style="778" customWidth="1"/>
    <col min="12297" max="12297" width="6.85546875" style="778" customWidth="1"/>
    <col min="12298" max="12298" width="9.28515625" style="778" customWidth="1"/>
    <col min="12299" max="12299" width="10.5703125" style="778" customWidth="1"/>
    <col min="12300" max="12300" width="8.7109375" style="778" customWidth="1"/>
    <col min="12301" max="12301" width="7.42578125" style="778" customWidth="1"/>
    <col min="12302" max="12302" width="8.5703125" style="778" customWidth="1"/>
    <col min="12303" max="12303" width="8.7109375" style="778" customWidth="1"/>
    <col min="12304" max="12304" width="8.5703125" style="778" customWidth="1"/>
    <col min="12305" max="12305" width="7.85546875" style="778" customWidth="1"/>
    <col min="12306" max="12306" width="8.5703125" style="778" customWidth="1"/>
    <col min="12307" max="12308" width="10.5703125" style="778" customWidth="1"/>
    <col min="12309" max="12309" width="11.140625" style="778" customWidth="1"/>
    <col min="12310" max="12310" width="10.7109375" style="778" bestFit="1" customWidth="1"/>
    <col min="12311" max="12545" width="9.140625" style="778"/>
    <col min="12546" max="12546" width="11.28515625" style="778" customWidth="1"/>
    <col min="12547" max="12547" width="9.7109375" style="778" customWidth="1"/>
    <col min="12548" max="12548" width="8.140625" style="778" customWidth="1"/>
    <col min="12549" max="12549" width="7.42578125" style="778" customWidth="1"/>
    <col min="12550" max="12550" width="9.140625" style="778" customWidth="1"/>
    <col min="12551" max="12551" width="9.5703125" style="778" customWidth="1"/>
    <col min="12552" max="12552" width="8.140625" style="778" customWidth="1"/>
    <col min="12553" max="12553" width="6.85546875" style="778" customWidth="1"/>
    <col min="12554" max="12554" width="9.28515625" style="778" customWidth="1"/>
    <col min="12555" max="12555" width="10.5703125" style="778" customWidth="1"/>
    <col min="12556" max="12556" width="8.7109375" style="778" customWidth="1"/>
    <col min="12557" max="12557" width="7.42578125" style="778" customWidth="1"/>
    <col min="12558" max="12558" width="8.5703125" style="778" customWidth="1"/>
    <col min="12559" max="12559" width="8.7109375" style="778" customWidth="1"/>
    <col min="12560" max="12560" width="8.5703125" style="778" customWidth="1"/>
    <col min="12561" max="12561" width="7.85546875" style="778" customWidth="1"/>
    <col min="12562" max="12562" width="8.5703125" style="778" customWidth="1"/>
    <col min="12563" max="12564" width="10.5703125" style="778" customWidth="1"/>
    <col min="12565" max="12565" width="11.140625" style="778" customWidth="1"/>
    <col min="12566" max="12566" width="10.7109375" style="778" bestFit="1" customWidth="1"/>
    <col min="12567" max="12801" width="9.140625" style="778"/>
    <col min="12802" max="12802" width="11.28515625" style="778" customWidth="1"/>
    <col min="12803" max="12803" width="9.7109375" style="778" customWidth="1"/>
    <col min="12804" max="12804" width="8.140625" style="778" customWidth="1"/>
    <col min="12805" max="12805" width="7.42578125" style="778" customWidth="1"/>
    <col min="12806" max="12806" width="9.140625" style="778" customWidth="1"/>
    <col min="12807" max="12807" width="9.5703125" style="778" customWidth="1"/>
    <col min="12808" max="12808" width="8.140625" style="778" customWidth="1"/>
    <col min="12809" max="12809" width="6.85546875" style="778" customWidth="1"/>
    <col min="12810" max="12810" width="9.28515625" style="778" customWidth="1"/>
    <col min="12811" max="12811" width="10.5703125" style="778" customWidth="1"/>
    <col min="12812" max="12812" width="8.7109375" style="778" customWidth="1"/>
    <col min="12813" max="12813" width="7.42578125" style="778" customWidth="1"/>
    <col min="12814" max="12814" width="8.5703125" style="778" customWidth="1"/>
    <col min="12815" max="12815" width="8.7109375" style="778" customWidth="1"/>
    <col min="12816" max="12816" width="8.5703125" style="778" customWidth="1"/>
    <col min="12817" max="12817" width="7.85546875" style="778" customWidth="1"/>
    <col min="12818" max="12818" width="8.5703125" style="778" customWidth="1"/>
    <col min="12819" max="12820" width="10.5703125" style="778" customWidth="1"/>
    <col min="12821" max="12821" width="11.140625" style="778" customWidth="1"/>
    <col min="12822" max="12822" width="10.7109375" style="778" bestFit="1" customWidth="1"/>
    <col min="12823" max="13057" width="9.140625" style="778"/>
    <col min="13058" max="13058" width="11.28515625" style="778" customWidth="1"/>
    <col min="13059" max="13059" width="9.7109375" style="778" customWidth="1"/>
    <col min="13060" max="13060" width="8.140625" style="778" customWidth="1"/>
    <col min="13061" max="13061" width="7.42578125" style="778" customWidth="1"/>
    <col min="13062" max="13062" width="9.140625" style="778" customWidth="1"/>
    <col min="13063" max="13063" width="9.5703125" style="778" customWidth="1"/>
    <col min="13064" max="13064" width="8.140625" style="778" customWidth="1"/>
    <col min="13065" max="13065" width="6.85546875" style="778" customWidth="1"/>
    <col min="13066" max="13066" width="9.28515625" style="778" customWidth="1"/>
    <col min="13067" max="13067" width="10.5703125" style="778" customWidth="1"/>
    <col min="13068" max="13068" width="8.7109375" style="778" customWidth="1"/>
    <col min="13069" max="13069" width="7.42578125" style="778" customWidth="1"/>
    <col min="13070" max="13070" width="8.5703125" style="778" customWidth="1"/>
    <col min="13071" max="13071" width="8.7109375" style="778" customWidth="1"/>
    <col min="13072" max="13072" width="8.5703125" style="778" customWidth="1"/>
    <col min="13073" max="13073" width="7.85546875" style="778" customWidth="1"/>
    <col min="13074" max="13074" width="8.5703125" style="778" customWidth="1"/>
    <col min="13075" max="13076" width="10.5703125" style="778" customWidth="1"/>
    <col min="13077" max="13077" width="11.140625" style="778" customWidth="1"/>
    <col min="13078" max="13078" width="10.7109375" style="778" bestFit="1" customWidth="1"/>
    <col min="13079" max="13313" width="9.140625" style="778"/>
    <col min="13314" max="13314" width="11.28515625" style="778" customWidth="1"/>
    <col min="13315" max="13315" width="9.7109375" style="778" customWidth="1"/>
    <col min="13316" max="13316" width="8.140625" style="778" customWidth="1"/>
    <col min="13317" max="13317" width="7.42578125" style="778" customWidth="1"/>
    <col min="13318" max="13318" width="9.140625" style="778" customWidth="1"/>
    <col min="13319" max="13319" width="9.5703125" style="778" customWidth="1"/>
    <col min="13320" max="13320" width="8.140625" style="778" customWidth="1"/>
    <col min="13321" max="13321" width="6.85546875" style="778" customWidth="1"/>
    <col min="13322" max="13322" width="9.28515625" style="778" customWidth="1"/>
    <col min="13323" max="13323" width="10.5703125" style="778" customWidth="1"/>
    <col min="13324" max="13324" width="8.7109375" style="778" customWidth="1"/>
    <col min="13325" max="13325" width="7.42578125" style="778" customWidth="1"/>
    <col min="13326" max="13326" width="8.5703125" style="778" customWidth="1"/>
    <col min="13327" max="13327" width="8.7109375" style="778" customWidth="1"/>
    <col min="13328" max="13328" width="8.5703125" style="778" customWidth="1"/>
    <col min="13329" max="13329" width="7.85546875" style="778" customWidth="1"/>
    <col min="13330" max="13330" width="8.5703125" style="778" customWidth="1"/>
    <col min="13331" max="13332" width="10.5703125" style="778" customWidth="1"/>
    <col min="13333" max="13333" width="11.140625" style="778" customWidth="1"/>
    <col min="13334" max="13334" width="10.7109375" style="778" bestFit="1" customWidth="1"/>
    <col min="13335" max="13569" width="9.140625" style="778"/>
    <col min="13570" max="13570" width="11.28515625" style="778" customWidth="1"/>
    <col min="13571" max="13571" width="9.7109375" style="778" customWidth="1"/>
    <col min="13572" max="13572" width="8.140625" style="778" customWidth="1"/>
    <col min="13573" max="13573" width="7.42578125" style="778" customWidth="1"/>
    <col min="13574" max="13574" width="9.140625" style="778" customWidth="1"/>
    <col min="13575" max="13575" width="9.5703125" style="778" customWidth="1"/>
    <col min="13576" max="13576" width="8.140625" style="778" customWidth="1"/>
    <col min="13577" max="13577" width="6.85546875" style="778" customWidth="1"/>
    <col min="13578" max="13578" width="9.28515625" style="778" customWidth="1"/>
    <col min="13579" max="13579" width="10.5703125" style="778" customWidth="1"/>
    <col min="13580" max="13580" width="8.7109375" style="778" customWidth="1"/>
    <col min="13581" max="13581" width="7.42578125" style="778" customWidth="1"/>
    <col min="13582" max="13582" width="8.5703125" style="778" customWidth="1"/>
    <col min="13583" max="13583" width="8.7109375" style="778" customWidth="1"/>
    <col min="13584" max="13584" width="8.5703125" style="778" customWidth="1"/>
    <col min="13585" max="13585" width="7.85546875" style="778" customWidth="1"/>
    <col min="13586" max="13586" width="8.5703125" style="778" customWidth="1"/>
    <col min="13587" max="13588" width="10.5703125" style="778" customWidth="1"/>
    <col min="13589" max="13589" width="11.140625" style="778" customWidth="1"/>
    <col min="13590" max="13590" width="10.7109375" style="778" bestFit="1" customWidth="1"/>
    <col min="13591" max="13825" width="9.140625" style="778"/>
    <col min="13826" max="13826" width="11.28515625" style="778" customWidth="1"/>
    <col min="13827" max="13827" width="9.7109375" style="778" customWidth="1"/>
    <col min="13828" max="13828" width="8.140625" style="778" customWidth="1"/>
    <col min="13829" max="13829" width="7.42578125" style="778" customWidth="1"/>
    <col min="13830" max="13830" width="9.140625" style="778" customWidth="1"/>
    <col min="13831" max="13831" width="9.5703125" style="778" customWidth="1"/>
    <col min="13832" max="13832" width="8.140625" style="778" customWidth="1"/>
    <col min="13833" max="13833" width="6.85546875" style="778" customWidth="1"/>
    <col min="13834" max="13834" width="9.28515625" style="778" customWidth="1"/>
    <col min="13835" max="13835" width="10.5703125" style="778" customWidth="1"/>
    <col min="13836" max="13836" width="8.7109375" style="778" customWidth="1"/>
    <col min="13837" max="13837" width="7.42578125" style="778" customWidth="1"/>
    <col min="13838" max="13838" width="8.5703125" style="778" customWidth="1"/>
    <col min="13839" max="13839" width="8.7109375" style="778" customWidth="1"/>
    <col min="13840" max="13840" width="8.5703125" style="778" customWidth="1"/>
    <col min="13841" max="13841" width="7.85546875" style="778" customWidth="1"/>
    <col min="13842" max="13842" width="8.5703125" style="778" customWidth="1"/>
    <col min="13843" max="13844" width="10.5703125" style="778" customWidth="1"/>
    <col min="13845" max="13845" width="11.140625" style="778" customWidth="1"/>
    <col min="13846" max="13846" width="10.7109375" style="778" bestFit="1" customWidth="1"/>
    <col min="13847" max="14081" width="9.140625" style="778"/>
    <col min="14082" max="14082" width="11.28515625" style="778" customWidth="1"/>
    <col min="14083" max="14083" width="9.7109375" style="778" customWidth="1"/>
    <col min="14084" max="14084" width="8.140625" style="778" customWidth="1"/>
    <col min="14085" max="14085" width="7.42578125" style="778" customWidth="1"/>
    <col min="14086" max="14086" width="9.140625" style="778" customWidth="1"/>
    <col min="14087" max="14087" width="9.5703125" style="778" customWidth="1"/>
    <col min="14088" max="14088" width="8.140625" style="778" customWidth="1"/>
    <col min="14089" max="14089" width="6.85546875" style="778" customWidth="1"/>
    <col min="14090" max="14090" width="9.28515625" style="778" customWidth="1"/>
    <col min="14091" max="14091" width="10.5703125" style="778" customWidth="1"/>
    <col min="14092" max="14092" width="8.7109375" style="778" customWidth="1"/>
    <col min="14093" max="14093" width="7.42578125" style="778" customWidth="1"/>
    <col min="14094" max="14094" width="8.5703125" style="778" customWidth="1"/>
    <col min="14095" max="14095" width="8.7109375" style="778" customWidth="1"/>
    <col min="14096" max="14096" width="8.5703125" style="778" customWidth="1"/>
    <col min="14097" max="14097" width="7.85546875" style="778" customWidth="1"/>
    <col min="14098" max="14098" width="8.5703125" style="778" customWidth="1"/>
    <col min="14099" max="14100" width="10.5703125" style="778" customWidth="1"/>
    <col min="14101" max="14101" width="11.140625" style="778" customWidth="1"/>
    <col min="14102" max="14102" width="10.7109375" style="778" bestFit="1" customWidth="1"/>
    <col min="14103" max="14337" width="9.140625" style="778"/>
    <col min="14338" max="14338" width="11.28515625" style="778" customWidth="1"/>
    <col min="14339" max="14339" width="9.7109375" style="778" customWidth="1"/>
    <col min="14340" max="14340" width="8.140625" style="778" customWidth="1"/>
    <col min="14341" max="14341" width="7.42578125" style="778" customWidth="1"/>
    <col min="14342" max="14342" width="9.140625" style="778" customWidth="1"/>
    <col min="14343" max="14343" width="9.5703125" style="778" customWidth="1"/>
    <col min="14344" max="14344" width="8.140625" style="778" customWidth="1"/>
    <col min="14345" max="14345" width="6.85546875" style="778" customWidth="1"/>
    <col min="14346" max="14346" width="9.28515625" style="778" customWidth="1"/>
    <col min="14347" max="14347" width="10.5703125" style="778" customWidth="1"/>
    <col min="14348" max="14348" width="8.7109375" style="778" customWidth="1"/>
    <col min="14349" max="14349" width="7.42578125" style="778" customWidth="1"/>
    <col min="14350" max="14350" width="8.5703125" style="778" customWidth="1"/>
    <col min="14351" max="14351" width="8.7109375" style="778" customWidth="1"/>
    <col min="14352" max="14352" width="8.5703125" style="778" customWidth="1"/>
    <col min="14353" max="14353" width="7.85546875" style="778" customWidth="1"/>
    <col min="14354" max="14354" width="8.5703125" style="778" customWidth="1"/>
    <col min="14355" max="14356" width="10.5703125" style="778" customWidth="1"/>
    <col min="14357" max="14357" width="11.140625" style="778" customWidth="1"/>
    <col min="14358" max="14358" width="10.7109375" style="778" bestFit="1" customWidth="1"/>
    <col min="14359" max="14593" width="9.140625" style="778"/>
    <col min="14594" max="14594" width="11.28515625" style="778" customWidth="1"/>
    <col min="14595" max="14595" width="9.7109375" style="778" customWidth="1"/>
    <col min="14596" max="14596" width="8.140625" style="778" customWidth="1"/>
    <col min="14597" max="14597" width="7.42578125" style="778" customWidth="1"/>
    <col min="14598" max="14598" width="9.140625" style="778" customWidth="1"/>
    <col min="14599" max="14599" width="9.5703125" style="778" customWidth="1"/>
    <col min="14600" max="14600" width="8.140625" style="778" customWidth="1"/>
    <col min="14601" max="14601" width="6.85546875" style="778" customWidth="1"/>
    <col min="14602" max="14602" width="9.28515625" style="778" customWidth="1"/>
    <col min="14603" max="14603" width="10.5703125" style="778" customWidth="1"/>
    <col min="14604" max="14604" width="8.7109375" style="778" customWidth="1"/>
    <col min="14605" max="14605" width="7.42578125" style="778" customWidth="1"/>
    <col min="14606" max="14606" width="8.5703125" style="778" customWidth="1"/>
    <col min="14607" max="14607" width="8.7109375" style="778" customWidth="1"/>
    <col min="14608" max="14608" width="8.5703125" style="778" customWidth="1"/>
    <col min="14609" max="14609" width="7.85546875" style="778" customWidth="1"/>
    <col min="14610" max="14610" width="8.5703125" style="778" customWidth="1"/>
    <col min="14611" max="14612" width="10.5703125" style="778" customWidth="1"/>
    <col min="14613" max="14613" width="11.140625" style="778" customWidth="1"/>
    <col min="14614" max="14614" width="10.7109375" style="778" bestFit="1" customWidth="1"/>
    <col min="14615" max="14849" width="9.140625" style="778"/>
    <col min="14850" max="14850" width="11.28515625" style="778" customWidth="1"/>
    <col min="14851" max="14851" width="9.7109375" style="778" customWidth="1"/>
    <col min="14852" max="14852" width="8.140625" style="778" customWidth="1"/>
    <col min="14853" max="14853" width="7.42578125" style="778" customWidth="1"/>
    <col min="14854" max="14854" width="9.140625" style="778" customWidth="1"/>
    <col min="14855" max="14855" width="9.5703125" style="778" customWidth="1"/>
    <col min="14856" max="14856" width="8.140625" style="778" customWidth="1"/>
    <col min="14857" max="14857" width="6.85546875" style="778" customWidth="1"/>
    <col min="14858" max="14858" width="9.28515625" style="778" customWidth="1"/>
    <col min="14859" max="14859" width="10.5703125" style="778" customWidth="1"/>
    <col min="14860" max="14860" width="8.7109375" style="778" customWidth="1"/>
    <col min="14861" max="14861" width="7.42578125" style="778" customWidth="1"/>
    <col min="14862" max="14862" width="8.5703125" style="778" customWidth="1"/>
    <col min="14863" max="14863" width="8.7109375" style="778" customWidth="1"/>
    <col min="14864" max="14864" width="8.5703125" style="778" customWidth="1"/>
    <col min="14865" max="14865" width="7.85546875" style="778" customWidth="1"/>
    <col min="14866" max="14866" width="8.5703125" style="778" customWidth="1"/>
    <col min="14867" max="14868" width="10.5703125" style="778" customWidth="1"/>
    <col min="14869" max="14869" width="11.140625" style="778" customWidth="1"/>
    <col min="14870" max="14870" width="10.7109375" style="778" bestFit="1" customWidth="1"/>
    <col min="14871" max="15105" width="9.140625" style="778"/>
    <col min="15106" max="15106" width="11.28515625" style="778" customWidth="1"/>
    <col min="15107" max="15107" width="9.7109375" style="778" customWidth="1"/>
    <col min="15108" max="15108" width="8.140625" style="778" customWidth="1"/>
    <col min="15109" max="15109" width="7.42578125" style="778" customWidth="1"/>
    <col min="15110" max="15110" width="9.140625" style="778" customWidth="1"/>
    <col min="15111" max="15111" width="9.5703125" style="778" customWidth="1"/>
    <col min="15112" max="15112" width="8.140625" style="778" customWidth="1"/>
    <col min="15113" max="15113" width="6.85546875" style="778" customWidth="1"/>
    <col min="15114" max="15114" width="9.28515625" style="778" customWidth="1"/>
    <col min="15115" max="15115" width="10.5703125" style="778" customWidth="1"/>
    <col min="15116" max="15116" width="8.7109375" style="778" customWidth="1"/>
    <col min="15117" max="15117" width="7.42578125" style="778" customWidth="1"/>
    <col min="15118" max="15118" width="8.5703125" style="778" customWidth="1"/>
    <col min="15119" max="15119" width="8.7109375" style="778" customWidth="1"/>
    <col min="15120" max="15120" width="8.5703125" style="778" customWidth="1"/>
    <col min="15121" max="15121" width="7.85546875" style="778" customWidth="1"/>
    <col min="15122" max="15122" width="8.5703125" style="778" customWidth="1"/>
    <col min="15123" max="15124" width="10.5703125" style="778" customWidth="1"/>
    <col min="15125" max="15125" width="11.140625" style="778" customWidth="1"/>
    <col min="15126" max="15126" width="10.7109375" style="778" bestFit="1" customWidth="1"/>
    <col min="15127" max="15361" width="9.140625" style="778"/>
    <col min="15362" max="15362" width="11.28515625" style="778" customWidth="1"/>
    <col min="15363" max="15363" width="9.7109375" style="778" customWidth="1"/>
    <col min="15364" max="15364" width="8.140625" style="778" customWidth="1"/>
    <col min="15365" max="15365" width="7.42578125" style="778" customWidth="1"/>
    <col min="15366" max="15366" width="9.140625" style="778" customWidth="1"/>
    <col min="15367" max="15367" width="9.5703125" style="778" customWidth="1"/>
    <col min="15368" max="15368" width="8.140625" style="778" customWidth="1"/>
    <col min="15369" max="15369" width="6.85546875" style="778" customWidth="1"/>
    <col min="15370" max="15370" width="9.28515625" style="778" customWidth="1"/>
    <col min="15371" max="15371" width="10.5703125" style="778" customWidth="1"/>
    <col min="15372" max="15372" width="8.7109375" style="778" customWidth="1"/>
    <col min="15373" max="15373" width="7.42578125" style="778" customWidth="1"/>
    <col min="15374" max="15374" width="8.5703125" style="778" customWidth="1"/>
    <col min="15375" max="15375" width="8.7109375" style="778" customWidth="1"/>
    <col min="15376" max="15376" width="8.5703125" style="778" customWidth="1"/>
    <col min="15377" max="15377" width="7.85546875" style="778" customWidth="1"/>
    <col min="15378" max="15378" width="8.5703125" style="778" customWidth="1"/>
    <col min="15379" max="15380" width="10.5703125" style="778" customWidth="1"/>
    <col min="15381" max="15381" width="11.140625" style="778" customWidth="1"/>
    <col min="15382" max="15382" width="10.7109375" style="778" bestFit="1" customWidth="1"/>
    <col min="15383" max="15617" width="9.140625" style="778"/>
    <col min="15618" max="15618" width="11.28515625" style="778" customWidth="1"/>
    <col min="15619" max="15619" width="9.7109375" style="778" customWidth="1"/>
    <col min="15620" max="15620" width="8.140625" style="778" customWidth="1"/>
    <col min="15621" max="15621" width="7.42578125" style="778" customWidth="1"/>
    <col min="15622" max="15622" width="9.140625" style="778" customWidth="1"/>
    <col min="15623" max="15623" width="9.5703125" style="778" customWidth="1"/>
    <col min="15624" max="15624" width="8.140625" style="778" customWidth="1"/>
    <col min="15625" max="15625" width="6.85546875" style="778" customWidth="1"/>
    <col min="15626" max="15626" width="9.28515625" style="778" customWidth="1"/>
    <col min="15627" max="15627" width="10.5703125" style="778" customWidth="1"/>
    <col min="15628" max="15628" width="8.7109375" style="778" customWidth="1"/>
    <col min="15629" max="15629" width="7.42578125" style="778" customWidth="1"/>
    <col min="15630" max="15630" width="8.5703125" style="778" customWidth="1"/>
    <col min="15631" max="15631" width="8.7109375" style="778" customWidth="1"/>
    <col min="15632" max="15632" width="8.5703125" style="778" customWidth="1"/>
    <col min="15633" max="15633" width="7.85546875" style="778" customWidth="1"/>
    <col min="15634" max="15634" width="8.5703125" style="778" customWidth="1"/>
    <col min="15635" max="15636" width="10.5703125" style="778" customWidth="1"/>
    <col min="15637" max="15637" width="11.140625" style="778" customWidth="1"/>
    <col min="15638" max="15638" width="10.7109375" style="778" bestFit="1" customWidth="1"/>
    <col min="15639" max="15873" width="9.140625" style="778"/>
    <col min="15874" max="15874" width="11.28515625" style="778" customWidth="1"/>
    <col min="15875" max="15875" width="9.7109375" style="778" customWidth="1"/>
    <col min="15876" max="15876" width="8.140625" style="778" customWidth="1"/>
    <col min="15877" max="15877" width="7.42578125" style="778" customWidth="1"/>
    <col min="15878" max="15878" width="9.140625" style="778" customWidth="1"/>
    <col min="15879" max="15879" width="9.5703125" style="778" customWidth="1"/>
    <col min="15880" max="15880" width="8.140625" style="778" customWidth="1"/>
    <col min="15881" max="15881" width="6.85546875" style="778" customWidth="1"/>
    <col min="15882" max="15882" width="9.28515625" style="778" customWidth="1"/>
    <col min="15883" max="15883" width="10.5703125" style="778" customWidth="1"/>
    <col min="15884" max="15884" width="8.7109375" style="778" customWidth="1"/>
    <col min="15885" max="15885" width="7.42578125" style="778" customWidth="1"/>
    <col min="15886" max="15886" width="8.5703125" style="778" customWidth="1"/>
    <col min="15887" max="15887" width="8.7109375" style="778" customWidth="1"/>
    <col min="15888" max="15888" width="8.5703125" style="778" customWidth="1"/>
    <col min="15889" max="15889" width="7.85546875" style="778" customWidth="1"/>
    <col min="15890" max="15890" width="8.5703125" style="778" customWidth="1"/>
    <col min="15891" max="15892" width="10.5703125" style="778" customWidth="1"/>
    <col min="15893" max="15893" width="11.140625" style="778" customWidth="1"/>
    <col min="15894" max="15894" width="10.7109375" style="778" bestFit="1" customWidth="1"/>
    <col min="15895" max="16129" width="9.140625" style="778"/>
    <col min="16130" max="16130" width="11.28515625" style="778" customWidth="1"/>
    <col min="16131" max="16131" width="9.7109375" style="778" customWidth="1"/>
    <col min="16132" max="16132" width="8.140625" style="778" customWidth="1"/>
    <col min="16133" max="16133" width="7.42578125" style="778" customWidth="1"/>
    <col min="16134" max="16134" width="9.140625" style="778" customWidth="1"/>
    <col min="16135" max="16135" width="9.5703125" style="778" customWidth="1"/>
    <col min="16136" max="16136" width="8.140625" style="778" customWidth="1"/>
    <col min="16137" max="16137" width="6.85546875" style="778" customWidth="1"/>
    <col min="16138" max="16138" width="9.28515625" style="778" customWidth="1"/>
    <col min="16139" max="16139" width="10.5703125" style="778" customWidth="1"/>
    <col min="16140" max="16140" width="8.7109375" style="778" customWidth="1"/>
    <col min="16141" max="16141" width="7.42578125" style="778" customWidth="1"/>
    <col min="16142" max="16142" width="8.5703125" style="778" customWidth="1"/>
    <col min="16143" max="16143" width="8.7109375" style="778" customWidth="1"/>
    <col min="16144" max="16144" width="8.5703125" style="778" customWidth="1"/>
    <col min="16145" max="16145" width="7.85546875" style="778" customWidth="1"/>
    <col min="16146" max="16146" width="8.5703125" style="778" customWidth="1"/>
    <col min="16147" max="16148" width="10.5703125" style="778" customWidth="1"/>
    <col min="16149" max="16149" width="11.140625" style="778" customWidth="1"/>
    <col min="16150" max="16150" width="10.7109375" style="778" bestFit="1" customWidth="1"/>
    <col min="16151" max="16384" width="9.140625" style="778"/>
  </cols>
  <sheetData>
    <row r="1" spans="1:24" s="808" customFormat="1" ht="15.75">
      <c r="C1" s="775"/>
      <c r="D1" s="775"/>
      <c r="E1" s="775"/>
      <c r="F1" s="775"/>
      <c r="G1" s="775"/>
      <c r="H1" s="775"/>
      <c r="I1" s="776" t="s">
        <v>0</v>
      </c>
      <c r="J1" s="776"/>
      <c r="S1" s="807"/>
      <c r="T1" s="807"/>
      <c r="U1" s="1351" t="s">
        <v>984</v>
      </c>
      <c r="V1" s="1351"/>
      <c r="W1" s="80"/>
      <c r="X1" s="80"/>
    </row>
    <row r="2" spans="1:24" s="808" customFormat="1" ht="20.25">
      <c r="E2" s="1006" t="s">
        <v>899</v>
      </c>
      <c r="F2" s="1006"/>
      <c r="G2" s="1006"/>
      <c r="H2" s="1006"/>
      <c r="I2" s="1006"/>
      <c r="J2" s="1006"/>
      <c r="K2" s="1006"/>
      <c r="L2" s="1006"/>
      <c r="M2" s="1006"/>
      <c r="N2" s="1006"/>
      <c r="O2" s="1006"/>
      <c r="P2" s="1006"/>
    </row>
    <row r="3" spans="1:24" s="808" customFormat="1" ht="20.25">
      <c r="H3" s="105"/>
      <c r="I3" s="105"/>
      <c r="J3" s="105"/>
      <c r="K3" s="105"/>
      <c r="L3" s="105"/>
      <c r="M3" s="105"/>
      <c r="N3" s="105"/>
      <c r="O3" s="105"/>
      <c r="P3" s="105"/>
    </row>
    <row r="4" spans="1:24" ht="15.75">
      <c r="C4" s="1007" t="s">
        <v>983</v>
      </c>
      <c r="D4" s="1007"/>
      <c r="E4" s="1007"/>
      <c r="F4" s="1007"/>
      <c r="G4" s="1007"/>
      <c r="H4" s="1007"/>
      <c r="I4" s="1007"/>
      <c r="J4" s="1007"/>
      <c r="K4" s="1007"/>
      <c r="L4" s="1007"/>
      <c r="M4" s="1007"/>
      <c r="N4" s="1007"/>
      <c r="O4" s="1007"/>
      <c r="P4" s="1007"/>
      <c r="Q4" s="1007"/>
      <c r="R4" s="73"/>
      <c r="S4" s="779"/>
      <c r="T4" s="779"/>
      <c r="U4" s="779"/>
      <c r="V4" s="779"/>
      <c r="W4" s="776"/>
    </row>
    <row r="5" spans="1:24">
      <c r="C5" s="780"/>
      <c r="D5" s="780"/>
      <c r="E5" s="780"/>
      <c r="F5" s="780"/>
      <c r="G5" s="780"/>
      <c r="H5" s="780"/>
      <c r="M5" s="780"/>
      <c r="N5" s="780"/>
      <c r="O5" s="780"/>
      <c r="P5" s="780"/>
      <c r="Q5" s="780"/>
      <c r="R5" s="780"/>
      <c r="S5" s="780"/>
      <c r="T5" s="780"/>
      <c r="U5" s="780"/>
      <c r="V5" s="780"/>
      <c r="W5" s="780"/>
    </row>
    <row r="6" spans="1:24" ht="15.75">
      <c r="A6" s="455" t="s">
        <v>746</v>
      </c>
      <c r="B6" s="782"/>
    </row>
    <row r="7" spans="1:24">
      <c r="B7" s="783"/>
    </row>
    <row r="8" spans="1:24" s="781" customFormat="1" ht="24.75" customHeight="1">
      <c r="A8" s="1243" t="s">
        <v>709</v>
      </c>
      <c r="B8" s="1352" t="s">
        <v>3</v>
      </c>
      <c r="C8" s="1353" t="s">
        <v>872</v>
      </c>
      <c r="D8" s="1354"/>
      <c r="E8" s="1354"/>
      <c r="F8" s="1354"/>
      <c r="G8" s="1353" t="s">
        <v>873</v>
      </c>
      <c r="H8" s="1354"/>
      <c r="I8" s="1354"/>
      <c r="J8" s="1354"/>
      <c r="K8" s="1353" t="s">
        <v>874</v>
      </c>
      <c r="L8" s="1354"/>
      <c r="M8" s="1354"/>
      <c r="N8" s="1354"/>
      <c r="O8" s="1353" t="s">
        <v>875</v>
      </c>
      <c r="P8" s="1354"/>
      <c r="Q8" s="1354"/>
      <c r="R8" s="1354"/>
      <c r="S8" s="1355" t="s">
        <v>18</v>
      </c>
      <c r="T8" s="1356"/>
      <c r="U8" s="1356"/>
      <c r="V8" s="1356"/>
    </row>
    <row r="9" spans="1:24" s="784" customFormat="1" ht="29.25" customHeight="1">
      <c r="A9" s="1243"/>
      <c r="B9" s="1352"/>
      <c r="C9" s="1357" t="s">
        <v>876</v>
      </c>
      <c r="D9" s="1348" t="s">
        <v>877</v>
      </c>
      <c r="E9" s="1349"/>
      <c r="F9" s="1350"/>
      <c r="G9" s="1357" t="s">
        <v>876</v>
      </c>
      <c r="H9" s="1348" t="s">
        <v>877</v>
      </c>
      <c r="I9" s="1349"/>
      <c r="J9" s="1350"/>
      <c r="K9" s="1357" t="s">
        <v>876</v>
      </c>
      <c r="L9" s="1348" t="s">
        <v>877</v>
      </c>
      <c r="M9" s="1349"/>
      <c r="N9" s="1350"/>
      <c r="O9" s="1357" t="s">
        <v>876</v>
      </c>
      <c r="P9" s="1348" t="s">
        <v>877</v>
      </c>
      <c r="Q9" s="1349"/>
      <c r="R9" s="1350"/>
      <c r="S9" s="1357" t="s">
        <v>876</v>
      </c>
      <c r="T9" s="1348" t="s">
        <v>877</v>
      </c>
      <c r="U9" s="1349"/>
      <c r="V9" s="1350"/>
    </row>
    <row r="10" spans="1:24" s="784" customFormat="1" ht="46.5" customHeight="1">
      <c r="A10" s="1243"/>
      <c r="B10" s="1352"/>
      <c r="C10" s="1358"/>
      <c r="D10" s="788" t="s">
        <v>878</v>
      </c>
      <c r="E10" s="788" t="s">
        <v>211</v>
      </c>
      <c r="F10" s="788" t="s">
        <v>18</v>
      </c>
      <c r="G10" s="1358"/>
      <c r="H10" s="788" t="s">
        <v>878</v>
      </c>
      <c r="I10" s="788" t="s">
        <v>211</v>
      </c>
      <c r="J10" s="788" t="s">
        <v>18</v>
      </c>
      <c r="K10" s="1358"/>
      <c r="L10" s="788" t="s">
        <v>878</v>
      </c>
      <c r="M10" s="788" t="s">
        <v>211</v>
      </c>
      <c r="N10" s="788" t="s">
        <v>18</v>
      </c>
      <c r="O10" s="1358"/>
      <c r="P10" s="788" t="s">
        <v>878</v>
      </c>
      <c r="Q10" s="788" t="s">
        <v>211</v>
      </c>
      <c r="R10" s="788" t="s">
        <v>18</v>
      </c>
      <c r="S10" s="1358"/>
      <c r="T10" s="788" t="s">
        <v>878</v>
      </c>
      <c r="U10" s="788" t="s">
        <v>211</v>
      </c>
      <c r="V10" s="788" t="s">
        <v>18</v>
      </c>
    </row>
    <row r="11" spans="1:24" s="785" customFormat="1" ht="16.149999999999999" customHeight="1">
      <c r="A11" s="789">
        <v>1</v>
      </c>
      <c r="B11" s="790">
        <v>2</v>
      </c>
      <c r="C11" s="790">
        <v>3</v>
      </c>
      <c r="D11" s="789">
        <v>4</v>
      </c>
      <c r="E11" s="790">
        <v>5</v>
      </c>
      <c r="F11" s="790">
        <v>6</v>
      </c>
      <c r="G11" s="789">
        <v>7</v>
      </c>
      <c r="H11" s="790">
        <v>8</v>
      </c>
      <c r="I11" s="790">
        <v>9</v>
      </c>
      <c r="J11" s="789">
        <v>10</v>
      </c>
      <c r="K11" s="790">
        <v>11</v>
      </c>
      <c r="L11" s="790">
        <v>12</v>
      </c>
      <c r="M11" s="789">
        <v>13</v>
      </c>
      <c r="N11" s="790">
        <v>14</v>
      </c>
      <c r="O11" s="790">
        <v>15</v>
      </c>
      <c r="P11" s="789">
        <v>16</v>
      </c>
      <c r="Q11" s="790">
        <v>17</v>
      </c>
      <c r="R11" s="790">
        <v>18</v>
      </c>
      <c r="S11" s="789">
        <v>19</v>
      </c>
      <c r="T11" s="790">
        <v>20</v>
      </c>
      <c r="U11" s="790">
        <v>21</v>
      </c>
      <c r="V11" s="789">
        <v>22</v>
      </c>
    </row>
    <row r="12" spans="1:24" s="785" customFormat="1" ht="16.149999999999999" customHeight="1">
      <c r="A12" s="806">
        <v>1</v>
      </c>
      <c r="B12" s="225" t="s">
        <v>673</v>
      </c>
      <c r="C12" s="809">
        <v>0</v>
      </c>
      <c r="D12" s="813">
        <f>C12*6000/100000</f>
        <v>0</v>
      </c>
      <c r="E12" s="814">
        <f>C12*4000/100000</f>
        <v>0</v>
      </c>
      <c r="F12" s="814">
        <f>D12+E12</f>
        <v>0</v>
      </c>
      <c r="G12" s="811">
        <v>0</v>
      </c>
      <c r="H12" s="814">
        <f>G12*9000/100000</f>
        <v>0</v>
      </c>
      <c r="I12" s="814">
        <f>G12*6000/100000</f>
        <v>0</v>
      </c>
      <c r="J12" s="813">
        <f>H12+I12</f>
        <v>0</v>
      </c>
      <c r="K12" s="809">
        <v>3</v>
      </c>
      <c r="L12" s="814">
        <f>K12*12000/100000</f>
        <v>0.36</v>
      </c>
      <c r="M12" s="813">
        <f>K12*8000/100000</f>
        <v>0.24</v>
      </c>
      <c r="N12" s="814">
        <f>L12+M12</f>
        <v>0.6</v>
      </c>
      <c r="O12" s="809">
        <v>0</v>
      </c>
      <c r="P12" s="813">
        <f>O12*15000/100000</f>
        <v>0</v>
      </c>
      <c r="Q12" s="814">
        <f>O12*10000/100000</f>
        <v>0</v>
      </c>
      <c r="R12" s="814">
        <f>Q12+P12</f>
        <v>0</v>
      </c>
      <c r="S12" s="811">
        <f>O12+K12+G12+C12</f>
        <v>3</v>
      </c>
      <c r="T12" s="814">
        <f>D12+H12+L12+P12</f>
        <v>0.36</v>
      </c>
      <c r="U12" s="814">
        <f>E12+I12+M12+Q12</f>
        <v>0.24</v>
      </c>
      <c r="V12" s="813">
        <f>+F12+J12+N12+R12</f>
        <v>0.6</v>
      </c>
    </row>
    <row r="13" spans="1:24" s="785" customFormat="1" ht="16.149999999999999" customHeight="1">
      <c r="A13" s="806">
        <v>2</v>
      </c>
      <c r="B13" s="225" t="s">
        <v>674</v>
      </c>
      <c r="C13" s="809">
        <v>0</v>
      </c>
      <c r="D13" s="813">
        <f t="shared" ref="D13:D41" si="0">C13*6000/100000</f>
        <v>0</v>
      </c>
      <c r="E13" s="814">
        <f t="shared" ref="E13:E41" si="1">C13*4000/100000</f>
        <v>0</v>
      </c>
      <c r="F13" s="814">
        <f t="shared" ref="F13:F41" si="2">D13+E13</f>
        <v>0</v>
      </c>
      <c r="G13" s="811">
        <v>0</v>
      </c>
      <c r="H13" s="814">
        <f t="shared" ref="H13:H41" si="3">G13*9000/100000</f>
        <v>0</v>
      </c>
      <c r="I13" s="814">
        <f t="shared" ref="I13:I41" si="4">G13*6000/100000</f>
        <v>0</v>
      </c>
      <c r="J13" s="813">
        <f t="shared" ref="J13:J41" si="5">H13+I13</f>
        <v>0</v>
      </c>
      <c r="K13" s="809">
        <v>1</v>
      </c>
      <c r="L13" s="814">
        <f t="shared" ref="L13:L41" si="6">K13*12000/100000</f>
        <v>0.12</v>
      </c>
      <c r="M13" s="813">
        <f t="shared" ref="M13:M41" si="7">K13*8000/100000</f>
        <v>0.08</v>
      </c>
      <c r="N13" s="814">
        <f t="shared" ref="N13:N41" si="8">L13+M13</f>
        <v>0.2</v>
      </c>
      <c r="O13" s="809">
        <v>0</v>
      </c>
      <c r="P13" s="813">
        <f t="shared" ref="P13:P41" si="9">O13*15000/100000</f>
        <v>0</v>
      </c>
      <c r="Q13" s="814">
        <f t="shared" ref="Q13:Q41" si="10">O13*10000/100000</f>
        <v>0</v>
      </c>
      <c r="R13" s="814">
        <f t="shared" ref="R13:R41" si="11">Q13+P13</f>
        <v>0</v>
      </c>
      <c r="S13" s="811">
        <f t="shared" ref="S13:S41" si="12">O13+K13+G13+C13</f>
        <v>1</v>
      </c>
      <c r="T13" s="814">
        <f t="shared" ref="T13:U41" si="13">D13+H13+L13+P13</f>
        <v>0.12</v>
      </c>
      <c r="U13" s="814">
        <f t="shared" si="13"/>
        <v>0.08</v>
      </c>
      <c r="V13" s="813">
        <f t="shared" ref="V13:V41" si="14">+F13+J13+N13+R13</f>
        <v>0.2</v>
      </c>
    </row>
    <row r="14" spans="1:24" s="785" customFormat="1" ht="16.149999999999999" customHeight="1">
      <c r="A14" s="806">
        <v>3</v>
      </c>
      <c r="B14" s="225" t="s">
        <v>675</v>
      </c>
      <c r="C14" s="809">
        <v>0</v>
      </c>
      <c r="D14" s="813">
        <f t="shared" si="0"/>
        <v>0</v>
      </c>
      <c r="E14" s="814">
        <f t="shared" si="1"/>
        <v>0</v>
      </c>
      <c r="F14" s="814">
        <f t="shared" si="2"/>
        <v>0</v>
      </c>
      <c r="G14" s="811">
        <v>0</v>
      </c>
      <c r="H14" s="814">
        <f t="shared" si="3"/>
        <v>0</v>
      </c>
      <c r="I14" s="814">
        <f t="shared" si="4"/>
        <v>0</v>
      </c>
      <c r="J14" s="813">
        <f t="shared" si="5"/>
        <v>0</v>
      </c>
      <c r="K14" s="809">
        <v>4</v>
      </c>
      <c r="L14" s="814">
        <f t="shared" si="6"/>
        <v>0.48</v>
      </c>
      <c r="M14" s="813">
        <f t="shared" si="7"/>
        <v>0.32</v>
      </c>
      <c r="N14" s="814">
        <f t="shared" si="8"/>
        <v>0.8</v>
      </c>
      <c r="O14" s="809">
        <v>0</v>
      </c>
      <c r="P14" s="813">
        <f t="shared" si="9"/>
        <v>0</v>
      </c>
      <c r="Q14" s="814">
        <f t="shared" si="10"/>
        <v>0</v>
      </c>
      <c r="R14" s="814">
        <f t="shared" si="11"/>
        <v>0</v>
      </c>
      <c r="S14" s="811">
        <f t="shared" si="12"/>
        <v>4</v>
      </c>
      <c r="T14" s="814">
        <f t="shared" si="13"/>
        <v>0.48</v>
      </c>
      <c r="U14" s="814">
        <f t="shared" si="13"/>
        <v>0.32</v>
      </c>
      <c r="V14" s="813">
        <f t="shared" si="14"/>
        <v>0.8</v>
      </c>
    </row>
    <row r="15" spans="1:24" s="785" customFormat="1" ht="16.149999999999999" customHeight="1">
      <c r="A15" s="806">
        <v>4</v>
      </c>
      <c r="B15" s="225" t="s">
        <v>676</v>
      </c>
      <c r="C15" s="809">
        <v>0</v>
      </c>
      <c r="D15" s="813">
        <f t="shared" si="0"/>
        <v>0</v>
      </c>
      <c r="E15" s="814">
        <f t="shared" si="1"/>
        <v>0</v>
      </c>
      <c r="F15" s="814">
        <f t="shared" si="2"/>
        <v>0</v>
      </c>
      <c r="G15" s="811">
        <v>0</v>
      </c>
      <c r="H15" s="814">
        <f t="shared" si="3"/>
        <v>0</v>
      </c>
      <c r="I15" s="814">
        <f t="shared" si="4"/>
        <v>0</v>
      </c>
      <c r="J15" s="813">
        <f t="shared" si="5"/>
        <v>0</v>
      </c>
      <c r="K15" s="809">
        <v>1</v>
      </c>
      <c r="L15" s="814">
        <f t="shared" si="6"/>
        <v>0.12</v>
      </c>
      <c r="M15" s="813">
        <f t="shared" si="7"/>
        <v>0.08</v>
      </c>
      <c r="N15" s="814">
        <f t="shared" si="8"/>
        <v>0.2</v>
      </c>
      <c r="O15" s="809">
        <v>0</v>
      </c>
      <c r="P15" s="813">
        <f t="shared" si="9"/>
        <v>0</v>
      </c>
      <c r="Q15" s="814">
        <f t="shared" si="10"/>
        <v>0</v>
      </c>
      <c r="R15" s="814">
        <f t="shared" si="11"/>
        <v>0</v>
      </c>
      <c r="S15" s="811">
        <f t="shared" si="12"/>
        <v>1</v>
      </c>
      <c r="T15" s="814">
        <f t="shared" si="13"/>
        <v>0.12</v>
      </c>
      <c r="U15" s="814">
        <f t="shared" si="13"/>
        <v>0.08</v>
      </c>
      <c r="V15" s="813">
        <f t="shared" si="14"/>
        <v>0.2</v>
      </c>
    </row>
    <row r="16" spans="1:24" s="785" customFormat="1" ht="16.149999999999999" customHeight="1">
      <c r="A16" s="806">
        <v>5</v>
      </c>
      <c r="B16" s="225" t="s">
        <v>677</v>
      </c>
      <c r="C16" s="809">
        <v>0</v>
      </c>
      <c r="D16" s="813">
        <f t="shared" si="0"/>
        <v>0</v>
      </c>
      <c r="E16" s="814">
        <f t="shared" si="1"/>
        <v>0</v>
      </c>
      <c r="F16" s="814">
        <f t="shared" si="2"/>
        <v>0</v>
      </c>
      <c r="G16" s="811">
        <v>0</v>
      </c>
      <c r="H16" s="814">
        <f t="shared" si="3"/>
        <v>0</v>
      </c>
      <c r="I16" s="814">
        <f t="shared" si="4"/>
        <v>0</v>
      </c>
      <c r="J16" s="813">
        <f t="shared" si="5"/>
        <v>0</v>
      </c>
      <c r="K16" s="809">
        <v>10</v>
      </c>
      <c r="L16" s="814">
        <f t="shared" si="6"/>
        <v>1.2</v>
      </c>
      <c r="M16" s="813">
        <f t="shared" si="7"/>
        <v>0.8</v>
      </c>
      <c r="N16" s="814">
        <f t="shared" si="8"/>
        <v>2</v>
      </c>
      <c r="O16" s="809">
        <v>0</v>
      </c>
      <c r="P16" s="813">
        <f t="shared" si="9"/>
        <v>0</v>
      </c>
      <c r="Q16" s="814">
        <f t="shared" si="10"/>
        <v>0</v>
      </c>
      <c r="R16" s="814">
        <f t="shared" si="11"/>
        <v>0</v>
      </c>
      <c r="S16" s="811">
        <f t="shared" si="12"/>
        <v>10</v>
      </c>
      <c r="T16" s="814">
        <f t="shared" si="13"/>
        <v>1.2</v>
      </c>
      <c r="U16" s="814">
        <f t="shared" si="13"/>
        <v>0.8</v>
      </c>
      <c r="V16" s="813">
        <f t="shared" si="14"/>
        <v>2</v>
      </c>
    </row>
    <row r="17" spans="1:22" s="785" customFormat="1" ht="16.149999999999999" customHeight="1">
      <c r="A17" s="806">
        <v>6</v>
      </c>
      <c r="B17" s="225" t="s">
        <v>678</v>
      </c>
      <c r="C17" s="809">
        <v>0</v>
      </c>
      <c r="D17" s="813">
        <f t="shared" si="0"/>
        <v>0</v>
      </c>
      <c r="E17" s="814">
        <f t="shared" si="1"/>
        <v>0</v>
      </c>
      <c r="F17" s="814">
        <f t="shared" si="2"/>
        <v>0</v>
      </c>
      <c r="G17" s="811">
        <v>0</v>
      </c>
      <c r="H17" s="814">
        <f t="shared" si="3"/>
        <v>0</v>
      </c>
      <c r="I17" s="814">
        <f t="shared" si="4"/>
        <v>0</v>
      </c>
      <c r="J17" s="813">
        <f t="shared" si="5"/>
        <v>0</v>
      </c>
      <c r="K17" s="809">
        <v>3</v>
      </c>
      <c r="L17" s="814">
        <f t="shared" si="6"/>
        <v>0.36</v>
      </c>
      <c r="M17" s="813">
        <f t="shared" si="7"/>
        <v>0.24</v>
      </c>
      <c r="N17" s="814">
        <f t="shared" si="8"/>
        <v>0.6</v>
      </c>
      <c r="O17" s="809">
        <v>0</v>
      </c>
      <c r="P17" s="813">
        <f t="shared" si="9"/>
        <v>0</v>
      </c>
      <c r="Q17" s="814">
        <f t="shared" si="10"/>
        <v>0</v>
      </c>
      <c r="R17" s="814">
        <f t="shared" si="11"/>
        <v>0</v>
      </c>
      <c r="S17" s="811">
        <f t="shared" si="12"/>
        <v>3</v>
      </c>
      <c r="T17" s="814">
        <f t="shared" si="13"/>
        <v>0.36</v>
      </c>
      <c r="U17" s="814">
        <f t="shared" si="13"/>
        <v>0.24</v>
      </c>
      <c r="V17" s="813">
        <f t="shared" si="14"/>
        <v>0.6</v>
      </c>
    </row>
    <row r="18" spans="1:22" s="785" customFormat="1" ht="16.149999999999999" customHeight="1">
      <c r="A18" s="806">
        <v>7</v>
      </c>
      <c r="B18" s="225" t="s">
        <v>679</v>
      </c>
      <c r="C18" s="809">
        <v>0</v>
      </c>
      <c r="D18" s="813">
        <f t="shared" si="0"/>
        <v>0</v>
      </c>
      <c r="E18" s="814">
        <f t="shared" si="1"/>
        <v>0</v>
      </c>
      <c r="F18" s="814">
        <f t="shared" si="2"/>
        <v>0</v>
      </c>
      <c r="G18" s="811">
        <v>0</v>
      </c>
      <c r="H18" s="814">
        <f t="shared" si="3"/>
        <v>0</v>
      </c>
      <c r="I18" s="814">
        <f t="shared" si="4"/>
        <v>0</v>
      </c>
      <c r="J18" s="813">
        <f t="shared" si="5"/>
        <v>0</v>
      </c>
      <c r="K18" s="809">
        <v>3</v>
      </c>
      <c r="L18" s="814">
        <f t="shared" si="6"/>
        <v>0.36</v>
      </c>
      <c r="M18" s="813">
        <f t="shared" si="7"/>
        <v>0.24</v>
      </c>
      <c r="N18" s="814">
        <f t="shared" si="8"/>
        <v>0.6</v>
      </c>
      <c r="O18" s="809">
        <v>0</v>
      </c>
      <c r="P18" s="813">
        <f t="shared" si="9"/>
        <v>0</v>
      </c>
      <c r="Q18" s="814">
        <f t="shared" si="10"/>
        <v>0</v>
      </c>
      <c r="R18" s="814">
        <f t="shared" si="11"/>
        <v>0</v>
      </c>
      <c r="S18" s="811">
        <f t="shared" si="12"/>
        <v>3</v>
      </c>
      <c r="T18" s="814">
        <f t="shared" si="13"/>
        <v>0.36</v>
      </c>
      <c r="U18" s="814">
        <f t="shared" si="13"/>
        <v>0.24</v>
      </c>
      <c r="V18" s="813">
        <f t="shared" si="14"/>
        <v>0.6</v>
      </c>
    </row>
    <row r="19" spans="1:22" s="785" customFormat="1" ht="16.149999999999999" customHeight="1">
      <c r="A19" s="806">
        <v>8</v>
      </c>
      <c r="B19" s="225" t="s">
        <v>680</v>
      </c>
      <c r="C19" s="809">
        <v>0</v>
      </c>
      <c r="D19" s="813">
        <f t="shared" si="0"/>
        <v>0</v>
      </c>
      <c r="E19" s="814">
        <f t="shared" si="1"/>
        <v>0</v>
      </c>
      <c r="F19" s="814">
        <f t="shared" si="2"/>
        <v>0</v>
      </c>
      <c r="G19" s="811">
        <v>0</v>
      </c>
      <c r="H19" s="814">
        <f t="shared" si="3"/>
        <v>0</v>
      </c>
      <c r="I19" s="814">
        <f t="shared" si="4"/>
        <v>0</v>
      </c>
      <c r="J19" s="813">
        <f t="shared" si="5"/>
        <v>0</v>
      </c>
      <c r="K19" s="809">
        <v>3</v>
      </c>
      <c r="L19" s="814">
        <f t="shared" si="6"/>
        <v>0.36</v>
      </c>
      <c r="M19" s="813">
        <f t="shared" si="7"/>
        <v>0.24</v>
      </c>
      <c r="N19" s="814">
        <f t="shared" si="8"/>
        <v>0.6</v>
      </c>
      <c r="O19" s="809">
        <v>0</v>
      </c>
      <c r="P19" s="813">
        <f t="shared" si="9"/>
        <v>0</v>
      </c>
      <c r="Q19" s="814">
        <f t="shared" si="10"/>
        <v>0</v>
      </c>
      <c r="R19" s="814">
        <f t="shared" si="11"/>
        <v>0</v>
      </c>
      <c r="S19" s="811">
        <f t="shared" si="12"/>
        <v>3</v>
      </c>
      <c r="T19" s="814">
        <f t="shared" si="13"/>
        <v>0.36</v>
      </c>
      <c r="U19" s="814">
        <f t="shared" si="13"/>
        <v>0.24</v>
      </c>
      <c r="V19" s="813">
        <f t="shared" si="14"/>
        <v>0.6</v>
      </c>
    </row>
    <row r="20" spans="1:22" s="785" customFormat="1" ht="16.149999999999999" customHeight="1">
      <c r="A20" s="806">
        <v>9</v>
      </c>
      <c r="B20" s="225" t="s">
        <v>681</v>
      </c>
      <c r="C20" s="809">
        <v>0</v>
      </c>
      <c r="D20" s="813">
        <f t="shared" si="0"/>
        <v>0</v>
      </c>
      <c r="E20" s="814">
        <f t="shared" si="1"/>
        <v>0</v>
      </c>
      <c r="F20" s="814">
        <f t="shared" si="2"/>
        <v>0</v>
      </c>
      <c r="G20" s="811">
        <v>0</v>
      </c>
      <c r="H20" s="814">
        <f t="shared" si="3"/>
        <v>0</v>
      </c>
      <c r="I20" s="814">
        <f t="shared" si="4"/>
        <v>0</v>
      </c>
      <c r="J20" s="813">
        <f t="shared" si="5"/>
        <v>0</v>
      </c>
      <c r="K20" s="809">
        <v>2</v>
      </c>
      <c r="L20" s="814">
        <f t="shared" si="6"/>
        <v>0.24</v>
      </c>
      <c r="M20" s="813">
        <f t="shared" si="7"/>
        <v>0.16</v>
      </c>
      <c r="N20" s="814">
        <f t="shared" si="8"/>
        <v>0.4</v>
      </c>
      <c r="O20" s="809">
        <v>0</v>
      </c>
      <c r="P20" s="813">
        <f t="shared" si="9"/>
        <v>0</v>
      </c>
      <c r="Q20" s="814">
        <f t="shared" si="10"/>
        <v>0</v>
      </c>
      <c r="R20" s="814">
        <f t="shared" si="11"/>
        <v>0</v>
      </c>
      <c r="S20" s="811">
        <f t="shared" si="12"/>
        <v>2</v>
      </c>
      <c r="T20" s="814">
        <f t="shared" si="13"/>
        <v>0.24</v>
      </c>
      <c r="U20" s="814">
        <f t="shared" si="13"/>
        <v>0.16</v>
      </c>
      <c r="V20" s="813">
        <f t="shared" si="14"/>
        <v>0.4</v>
      </c>
    </row>
    <row r="21" spans="1:22" s="785" customFormat="1" ht="16.149999999999999" customHeight="1">
      <c r="A21" s="806">
        <v>10</v>
      </c>
      <c r="B21" s="225" t="s">
        <v>682</v>
      </c>
      <c r="C21" s="809">
        <v>0</v>
      </c>
      <c r="D21" s="813">
        <f t="shared" si="0"/>
        <v>0</v>
      </c>
      <c r="E21" s="814">
        <f t="shared" si="1"/>
        <v>0</v>
      </c>
      <c r="F21" s="814">
        <f t="shared" si="2"/>
        <v>0</v>
      </c>
      <c r="G21" s="811">
        <v>0</v>
      </c>
      <c r="H21" s="814">
        <f t="shared" si="3"/>
        <v>0</v>
      </c>
      <c r="I21" s="814">
        <f t="shared" si="4"/>
        <v>0</v>
      </c>
      <c r="J21" s="813">
        <f t="shared" si="5"/>
        <v>0</v>
      </c>
      <c r="K21" s="809">
        <v>7</v>
      </c>
      <c r="L21" s="814">
        <f t="shared" si="6"/>
        <v>0.84</v>
      </c>
      <c r="M21" s="813">
        <f t="shared" si="7"/>
        <v>0.56000000000000005</v>
      </c>
      <c r="N21" s="814">
        <f t="shared" si="8"/>
        <v>1.4</v>
      </c>
      <c r="O21" s="809">
        <v>0</v>
      </c>
      <c r="P21" s="813">
        <f t="shared" si="9"/>
        <v>0</v>
      </c>
      <c r="Q21" s="814">
        <f t="shared" si="10"/>
        <v>0</v>
      </c>
      <c r="R21" s="814">
        <f t="shared" si="11"/>
        <v>0</v>
      </c>
      <c r="S21" s="811">
        <f t="shared" si="12"/>
        <v>7</v>
      </c>
      <c r="T21" s="814">
        <f t="shared" si="13"/>
        <v>0.84</v>
      </c>
      <c r="U21" s="814">
        <f t="shared" si="13"/>
        <v>0.56000000000000005</v>
      </c>
      <c r="V21" s="813">
        <f t="shared" si="14"/>
        <v>1.4</v>
      </c>
    </row>
    <row r="22" spans="1:22" s="785" customFormat="1" ht="16.149999999999999" customHeight="1">
      <c r="A22" s="806">
        <v>11</v>
      </c>
      <c r="B22" s="225" t="s">
        <v>683</v>
      </c>
      <c r="C22" s="809">
        <v>0</v>
      </c>
      <c r="D22" s="813">
        <f t="shared" si="0"/>
        <v>0</v>
      </c>
      <c r="E22" s="814">
        <f t="shared" si="1"/>
        <v>0</v>
      </c>
      <c r="F22" s="814">
        <f t="shared" si="2"/>
        <v>0</v>
      </c>
      <c r="G22" s="811">
        <v>0</v>
      </c>
      <c r="H22" s="814">
        <f t="shared" si="3"/>
        <v>0</v>
      </c>
      <c r="I22" s="814">
        <f t="shared" si="4"/>
        <v>0</v>
      </c>
      <c r="J22" s="813">
        <f t="shared" si="5"/>
        <v>0</v>
      </c>
      <c r="K22" s="809">
        <v>21</v>
      </c>
      <c r="L22" s="814">
        <f t="shared" si="6"/>
        <v>2.52</v>
      </c>
      <c r="M22" s="813">
        <f t="shared" si="7"/>
        <v>1.68</v>
      </c>
      <c r="N22" s="814">
        <f t="shared" si="8"/>
        <v>4.2</v>
      </c>
      <c r="O22" s="809">
        <v>0</v>
      </c>
      <c r="P22" s="813">
        <f t="shared" si="9"/>
        <v>0</v>
      </c>
      <c r="Q22" s="814">
        <f t="shared" si="10"/>
        <v>0</v>
      </c>
      <c r="R22" s="814">
        <f t="shared" si="11"/>
        <v>0</v>
      </c>
      <c r="S22" s="811">
        <f t="shared" si="12"/>
        <v>21</v>
      </c>
      <c r="T22" s="814">
        <f t="shared" si="13"/>
        <v>2.52</v>
      </c>
      <c r="U22" s="814">
        <f t="shared" si="13"/>
        <v>1.68</v>
      </c>
      <c r="V22" s="813">
        <f t="shared" si="14"/>
        <v>4.2</v>
      </c>
    </row>
    <row r="23" spans="1:22" s="785" customFormat="1" ht="16.149999999999999" customHeight="1">
      <c r="A23" s="806">
        <v>12</v>
      </c>
      <c r="B23" s="225" t="s">
        <v>684</v>
      </c>
      <c r="C23" s="809">
        <v>0</v>
      </c>
      <c r="D23" s="813">
        <f t="shared" si="0"/>
        <v>0</v>
      </c>
      <c r="E23" s="814">
        <f t="shared" si="1"/>
        <v>0</v>
      </c>
      <c r="F23" s="814">
        <f t="shared" si="2"/>
        <v>0</v>
      </c>
      <c r="G23" s="811">
        <v>0</v>
      </c>
      <c r="H23" s="814">
        <f t="shared" si="3"/>
        <v>0</v>
      </c>
      <c r="I23" s="814">
        <f t="shared" si="4"/>
        <v>0</v>
      </c>
      <c r="J23" s="813">
        <f t="shared" si="5"/>
        <v>0</v>
      </c>
      <c r="K23" s="809">
        <v>1</v>
      </c>
      <c r="L23" s="814">
        <f t="shared" si="6"/>
        <v>0.12</v>
      </c>
      <c r="M23" s="813">
        <f t="shared" si="7"/>
        <v>0.08</v>
      </c>
      <c r="N23" s="814">
        <f t="shared" si="8"/>
        <v>0.2</v>
      </c>
      <c r="O23" s="809">
        <v>0</v>
      </c>
      <c r="P23" s="813">
        <f t="shared" si="9"/>
        <v>0</v>
      </c>
      <c r="Q23" s="814">
        <f t="shared" si="10"/>
        <v>0</v>
      </c>
      <c r="R23" s="814">
        <f t="shared" si="11"/>
        <v>0</v>
      </c>
      <c r="S23" s="811">
        <f t="shared" si="12"/>
        <v>1</v>
      </c>
      <c r="T23" s="814">
        <f t="shared" si="13"/>
        <v>0.12</v>
      </c>
      <c r="U23" s="814">
        <f t="shared" si="13"/>
        <v>0.08</v>
      </c>
      <c r="V23" s="813">
        <f t="shared" si="14"/>
        <v>0.2</v>
      </c>
    </row>
    <row r="24" spans="1:22" s="785" customFormat="1" ht="16.149999999999999" customHeight="1">
      <c r="A24" s="806">
        <v>13</v>
      </c>
      <c r="B24" s="225" t="s">
        <v>685</v>
      </c>
      <c r="C24" s="809">
        <v>0</v>
      </c>
      <c r="D24" s="813">
        <f t="shared" si="0"/>
        <v>0</v>
      </c>
      <c r="E24" s="814">
        <f t="shared" si="1"/>
        <v>0</v>
      </c>
      <c r="F24" s="814">
        <f t="shared" si="2"/>
        <v>0</v>
      </c>
      <c r="G24" s="811">
        <v>0</v>
      </c>
      <c r="H24" s="814">
        <f t="shared" si="3"/>
        <v>0</v>
      </c>
      <c r="I24" s="814">
        <f t="shared" si="4"/>
        <v>0</v>
      </c>
      <c r="J24" s="813">
        <f t="shared" si="5"/>
        <v>0</v>
      </c>
      <c r="K24" s="809">
        <v>6</v>
      </c>
      <c r="L24" s="814">
        <f t="shared" si="6"/>
        <v>0.72</v>
      </c>
      <c r="M24" s="813">
        <f t="shared" si="7"/>
        <v>0.48</v>
      </c>
      <c r="N24" s="814">
        <f t="shared" si="8"/>
        <v>1.2</v>
      </c>
      <c r="O24" s="809">
        <v>0</v>
      </c>
      <c r="P24" s="813">
        <f t="shared" si="9"/>
        <v>0</v>
      </c>
      <c r="Q24" s="814">
        <f t="shared" si="10"/>
        <v>0</v>
      </c>
      <c r="R24" s="814">
        <f t="shared" si="11"/>
        <v>0</v>
      </c>
      <c r="S24" s="811">
        <f t="shared" si="12"/>
        <v>6</v>
      </c>
      <c r="T24" s="814">
        <f t="shared" si="13"/>
        <v>0.72</v>
      </c>
      <c r="U24" s="814">
        <f t="shared" si="13"/>
        <v>0.48</v>
      </c>
      <c r="V24" s="813">
        <f t="shared" si="14"/>
        <v>1.2</v>
      </c>
    </row>
    <row r="25" spans="1:22" s="785" customFormat="1" ht="16.149999999999999" customHeight="1">
      <c r="A25" s="806">
        <v>14</v>
      </c>
      <c r="B25" s="225" t="s">
        <v>686</v>
      </c>
      <c r="C25" s="809">
        <v>0</v>
      </c>
      <c r="D25" s="813">
        <f t="shared" si="0"/>
        <v>0</v>
      </c>
      <c r="E25" s="814">
        <f t="shared" si="1"/>
        <v>0</v>
      </c>
      <c r="F25" s="814">
        <f t="shared" si="2"/>
        <v>0</v>
      </c>
      <c r="G25" s="811">
        <v>0</v>
      </c>
      <c r="H25" s="814">
        <f t="shared" si="3"/>
        <v>0</v>
      </c>
      <c r="I25" s="814">
        <f t="shared" si="4"/>
        <v>0</v>
      </c>
      <c r="J25" s="813">
        <f t="shared" si="5"/>
        <v>0</v>
      </c>
      <c r="K25" s="809">
        <v>0</v>
      </c>
      <c r="L25" s="814">
        <f t="shared" si="6"/>
        <v>0</v>
      </c>
      <c r="M25" s="813">
        <f t="shared" si="7"/>
        <v>0</v>
      </c>
      <c r="N25" s="814">
        <f t="shared" si="8"/>
        <v>0</v>
      </c>
      <c r="O25" s="809">
        <v>0</v>
      </c>
      <c r="P25" s="813">
        <f t="shared" si="9"/>
        <v>0</v>
      </c>
      <c r="Q25" s="814">
        <f t="shared" si="10"/>
        <v>0</v>
      </c>
      <c r="R25" s="814">
        <f t="shared" si="11"/>
        <v>0</v>
      </c>
      <c r="S25" s="811">
        <f t="shared" si="12"/>
        <v>0</v>
      </c>
      <c r="T25" s="814">
        <f t="shared" si="13"/>
        <v>0</v>
      </c>
      <c r="U25" s="814">
        <f t="shared" si="13"/>
        <v>0</v>
      </c>
      <c r="V25" s="813">
        <f t="shared" si="14"/>
        <v>0</v>
      </c>
    </row>
    <row r="26" spans="1:22" s="785" customFormat="1" ht="16.149999999999999" customHeight="1">
      <c r="A26" s="806">
        <v>15</v>
      </c>
      <c r="B26" s="225" t="s">
        <v>687</v>
      </c>
      <c r="C26" s="809">
        <v>0</v>
      </c>
      <c r="D26" s="813">
        <f t="shared" si="0"/>
        <v>0</v>
      </c>
      <c r="E26" s="814">
        <f t="shared" si="1"/>
        <v>0</v>
      </c>
      <c r="F26" s="814">
        <f t="shared" si="2"/>
        <v>0</v>
      </c>
      <c r="G26" s="811">
        <v>0</v>
      </c>
      <c r="H26" s="814">
        <f t="shared" si="3"/>
        <v>0</v>
      </c>
      <c r="I26" s="814">
        <f t="shared" si="4"/>
        <v>0</v>
      </c>
      <c r="J26" s="813">
        <f t="shared" si="5"/>
        <v>0</v>
      </c>
      <c r="K26" s="809">
        <v>13</v>
      </c>
      <c r="L26" s="814">
        <f t="shared" si="6"/>
        <v>1.56</v>
      </c>
      <c r="M26" s="813">
        <f t="shared" si="7"/>
        <v>1.04</v>
      </c>
      <c r="N26" s="814">
        <f t="shared" si="8"/>
        <v>2.6</v>
      </c>
      <c r="O26" s="809">
        <v>0</v>
      </c>
      <c r="P26" s="813">
        <f t="shared" si="9"/>
        <v>0</v>
      </c>
      <c r="Q26" s="814">
        <f t="shared" si="10"/>
        <v>0</v>
      </c>
      <c r="R26" s="814">
        <f t="shared" si="11"/>
        <v>0</v>
      </c>
      <c r="S26" s="811">
        <f t="shared" si="12"/>
        <v>13</v>
      </c>
      <c r="T26" s="814">
        <f t="shared" si="13"/>
        <v>1.56</v>
      </c>
      <c r="U26" s="814">
        <f t="shared" si="13"/>
        <v>1.04</v>
      </c>
      <c r="V26" s="813">
        <f t="shared" si="14"/>
        <v>2.6</v>
      </c>
    </row>
    <row r="27" spans="1:22">
      <c r="A27" s="806">
        <v>16</v>
      </c>
      <c r="B27" s="227" t="s">
        <v>688</v>
      </c>
      <c r="C27" s="809">
        <v>0</v>
      </c>
      <c r="D27" s="813">
        <f t="shared" si="0"/>
        <v>0</v>
      </c>
      <c r="E27" s="814">
        <f t="shared" si="1"/>
        <v>0</v>
      </c>
      <c r="F27" s="814">
        <f t="shared" si="2"/>
        <v>0</v>
      </c>
      <c r="G27" s="811">
        <v>0</v>
      </c>
      <c r="H27" s="814">
        <f t="shared" si="3"/>
        <v>0</v>
      </c>
      <c r="I27" s="814">
        <f t="shared" si="4"/>
        <v>0</v>
      </c>
      <c r="J27" s="813">
        <f t="shared" si="5"/>
        <v>0</v>
      </c>
      <c r="K27" s="810">
        <v>10</v>
      </c>
      <c r="L27" s="814">
        <f t="shared" si="6"/>
        <v>1.2</v>
      </c>
      <c r="M27" s="813">
        <f t="shared" si="7"/>
        <v>0.8</v>
      </c>
      <c r="N27" s="814">
        <f t="shared" si="8"/>
        <v>2</v>
      </c>
      <c r="O27" s="809">
        <v>0</v>
      </c>
      <c r="P27" s="813">
        <f t="shared" si="9"/>
        <v>0</v>
      </c>
      <c r="Q27" s="814">
        <f t="shared" si="10"/>
        <v>0</v>
      </c>
      <c r="R27" s="814">
        <f t="shared" si="11"/>
        <v>0</v>
      </c>
      <c r="S27" s="811">
        <f t="shared" si="12"/>
        <v>10</v>
      </c>
      <c r="T27" s="814">
        <f t="shared" si="13"/>
        <v>1.2</v>
      </c>
      <c r="U27" s="814">
        <f t="shared" si="13"/>
        <v>0.8</v>
      </c>
      <c r="V27" s="813">
        <f t="shared" si="14"/>
        <v>2</v>
      </c>
    </row>
    <row r="28" spans="1:22">
      <c r="A28" s="806">
        <v>17</v>
      </c>
      <c r="B28" s="227" t="s">
        <v>689</v>
      </c>
      <c r="C28" s="809">
        <v>0</v>
      </c>
      <c r="D28" s="813">
        <f t="shared" si="0"/>
        <v>0</v>
      </c>
      <c r="E28" s="814">
        <f t="shared" si="1"/>
        <v>0</v>
      </c>
      <c r="F28" s="814">
        <f t="shared" si="2"/>
        <v>0</v>
      </c>
      <c r="G28" s="811">
        <v>0</v>
      </c>
      <c r="H28" s="814">
        <f t="shared" si="3"/>
        <v>0</v>
      </c>
      <c r="I28" s="814">
        <f t="shared" si="4"/>
        <v>0</v>
      </c>
      <c r="J28" s="813">
        <f t="shared" si="5"/>
        <v>0</v>
      </c>
      <c r="K28" s="810">
        <v>1</v>
      </c>
      <c r="L28" s="814">
        <f t="shared" si="6"/>
        <v>0.12</v>
      </c>
      <c r="M28" s="813">
        <f t="shared" si="7"/>
        <v>0.08</v>
      </c>
      <c r="N28" s="814">
        <f t="shared" si="8"/>
        <v>0.2</v>
      </c>
      <c r="O28" s="809">
        <v>0</v>
      </c>
      <c r="P28" s="813">
        <f t="shared" si="9"/>
        <v>0</v>
      </c>
      <c r="Q28" s="814">
        <f t="shared" si="10"/>
        <v>0</v>
      </c>
      <c r="R28" s="814">
        <f t="shared" si="11"/>
        <v>0</v>
      </c>
      <c r="S28" s="811">
        <f t="shared" si="12"/>
        <v>1</v>
      </c>
      <c r="T28" s="814">
        <f t="shared" si="13"/>
        <v>0.12</v>
      </c>
      <c r="U28" s="814">
        <f t="shared" si="13"/>
        <v>0.08</v>
      </c>
      <c r="V28" s="813">
        <f t="shared" si="14"/>
        <v>0.2</v>
      </c>
    </row>
    <row r="29" spans="1:22">
      <c r="A29" s="806">
        <v>18</v>
      </c>
      <c r="B29" s="227" t="s">
        <v>690</v>
      </c>
      <c r="C29" s="809">
        <v>0</v>
      </c>
      <c r="D29" s="813">
        <f t="shared" si="0"/>
        <v>0</v>
      </c>
      <c r="E29" s="814">
        <f t="shared" si="1"/>
        <v>0</v>
      </c>
      <c r="F29" s="814">
        <f t="shared" si="2"/>
        <v>0</v>
      </c>
      <c r="G29" s="811">
        <v>0</v>
      </c>
      <c r="H29" s="814">
        <f t="shared" si="3"/>
        <v>0</v>
      </c>
      <c r="I29" s="814">
        <f t="shared" si="4"/>
        <v>0</v>
      </c>
      <c r="J29" s="813">
        <f t="shared" si="5"/>
        <v>0</v>
      </c>
      <c r="K29" s="810">
        <v>11</v>
      </c>
      <c r="L29" s="814">
        <f t="shared" si="6"/>
        <v>1.32</v>
      </c>
      <c r="M29" s="813">
        <f t="shared" si="7"/>
        <v>0.88</v>
      </c>
      <c r="N29" s="814">
        <f t="shared" si="8"/>
        <v>2.2000000000000002</v>
      </c>
      <c r="O29" s="809">
        <v>0</v>
      </c>
      <c r="P29" s="813">
        <f t="shared" si="9"/>
        <v>0</v>
      </c>
      <c r="Q29" s="814">
        <f t="shared" si="10"/>
        <v>0</v>
      </c>
      <c r="R29" s="814">
        <f t="shared" si="11"/>
        <v>0</v>
      </c>
      <c r="S29" s="811">
        <f t="shared" si="12"/>
        <v>11</v>
      </c>
      <c r="T29" s="814">
        <f t="shared" si="13"/>
        <v>1.32</v>
      </c>
      <c r="U29" s="814">
        <f t="shared" si="13"/>
        <v>0.88</v>
      </c>
      <c r="V29" s="813">
        <f t="shared" si="14"/>
        <v>2.2000000000000002</v>
      </c>
    </row>
    <row r="30" spans="1:22">
      <c r="A30" s="806">
        <v>19</v>
      </c>
      <c r="B30" s="227" t="s">
        <v>691</v>
      </c>
      <c r="C30" s="809">
        <v>0</v>
      </c>
      <c r="D30" s="813">
        <f t="shared" si="0"/>
        <v>0</v>
      </c>
      <c r="E30" s="814">
        <f t="shared" si="1"/>
        <v>0</v>
      </c>
      <c r="F30" s="814">
        <f t="shared" si="2"/>
        <v>0</v>
      </c>
      <c r="G30" s="811">
        <v>0</v>
      </c>
      <c r="H30" s="814">
        <f t="shared" si="3"/>
        <v>0</v>
      </c>
      <c r="I30" s="814">
        <f t="shared" si="4"/>
        <v>0</v>
      </c>
      <c r="J30" s="813">
        <f t="shared" si="5"/>
        <v>0</v>
      </c>
      <c r="K30" s="810">
        <v>1</v>
      </c>
      <c r="L30" s="814">
        <f t="shared" si="6"/>
        <v>0.12</v>
      </c>
      <c r="M30" s="813">
        <f t="shared" si="7"/>
        <v>0.08</v>
      </c>
      <c r="N30" s="814">
        <f t="shared" si="8"/>
        <v>0.2</v>
      </c>
      <c r="O30" s="809">
        <v>0</v>
      </c>
      <c r="P30" s="813">
        <f t="shared" si="9"/>
        <v>0</v>
      </c>
      <c r="Q30" s="814">
        <f t="shared" si="10"/>
        <v>0</v>
      </c>
      <c r="R30" s="814">
        <f t="shared" si="11"/>
        <v>0</v>
      </c>
      <c r="S30" s="811">
        <f t="shared" si="12"/>
        <v>1</v>
      </c>
      <c r="T30" s="814">
        <f t="shared" si="13"/>
        <v>0.12</v>
      </c>
      <c r="U30" s="814">
        <f t="shared" si="13"/>
        <v>0.08</v>
      </c>
      <c r="V30" s="813">
        <f t="shared" si="14"/>
        <v>0.2</v>
      </c>
    </row>
    <row r="31" spans="1:22">
      <c r="A31" s="806">
        <v>20</v>
      </c>
      <c r="B31" s="227" t="s">
        <v>692</v>
      </c>
      <c r="C31" s="809">
        <v>0</v>
      </c>
      <c r="D31" s="813">
        <f t="shared" si="0"/>
        <v>0</v>
      </c>
      <c r="E31" s="814">
        <f t="shared" si="1"/>
        <v>0</v>
      </c>
      <c r="F31" s="814">
        <f t="shared" si="2"/>
        <v>0</v>
      </c>
      <c r="G31" s="811">
        <v>0</v>
      </c>
      <c r="H31" s="814">
        <f t="shared" si="3"/>
        <v>0</v>
      </c>
      <c r="I31" s="814">
        <f t="shared" si="4"/>
        <v>0</v>
      </c>
      <c r="J31" s="813">
        <f t="shared" si="5"/>
        <v>0</v>
      </c>
      <c r="K31" s="810">
        <v>14</v>
      </c>
      <c r="L31" s="814">
        <f t="shared" si="6"/>
        <v>1.68</v>
      </c>
      <c r="M31" s="813">
        <f t="shared" si="7"/>
        <v>1.1200000000000001</v>
      </c>
      <c r="N31" s="814">
        <f t="shared" si="8"/>
        <v>2.8</v>
      </c>
      <c r="O31" s="809">
        <v>0</v>
      </c>
      <c r="P31" s="813">
        <f t="shared" si="9"/>
        <v>0</v>
      </c>
      <c r="Q31" s="814">
        <f t="shared" si="10"/>
        <v>0</v>
      </c>
      <c r="R31" s="814">
        <f t="shared" si="11"/>
        <v>0</v>
      </c>
      <c r="S31" s="811">
        <f t="shared" si="12"/>
        <v>14</v>
      </c>
      <c r="T31" s="814">
        <f t="shared" si="13"/>
        <v>1.68</v>
      </c>
      <c r="U31" s="814">
        <f t="shared" si="13"/>
        <v>1.1200000000000001</v>
      </c>
      <c r="V31" s="813">
        <f t="shared" si="14"/>
        <v>2.8</v>
      </c>
    </row>
    <row r="32" spans="1:22">
      <c r="A32" s="806">
        <v>21</v>
      </c>
      <c r="B32" s="227" t="s">
        <v>693</v>
      </c>
      <c r="C32" s="809">
        <v>0</v>
      </c>
      <c r="D32" s="813">
        <f t="shared" si="0"/>
        <v>0</v>
      </c>
      <c r="E32" s="814">
        <f t="shared" si="1"/>
        <v>0</v>
      </c>
      <c r="F32" s="814">
        <f t="shared" si="2"/>
        <v>0</v>
      </c>
      <c r="G32" s="811">
        <v>0</v>
      </c>
      <c r="H32" s="814">
        <f t="shared" si="3"/>
        <v>0</v>
      </c>
      <c r="I32" s="814">
        <f t="shared" si="4"/>
        <v>0</v>
      </c>
      <c r="J32" s="813">
        <f t="shared" si="5"/>
        <v>0</v>
      </c>
      <c r="K32" s="810">
        <v>7</v>
      </c>
      <c r="L32" s="814">
        <f t="shared" si="6"/>
        <v>0.84</v>
      </c>
      <c r="M32" s="813">
        <f t="shared" si="7"/>
        <v>0.56000000000000005</v>
      </c>
      <c r="N32" s="814">
        <f t="shared" si="8"/>
        <v>1.4</v>
      </c>
      <c r="O32" s="809">
        <v>0</v>
      </c>
      <c r="P32" s="813">
        <f t="shared" si="9"/>
        <v>0</v>
      </c>
      <c r="Q32" s="814">
        <f t="shared" si="10"/>
        <v>0</v>
      </c>
      <c r="R32" s="814">
        <f t="shared" si="11"/>
        <v>0</v>
      </c>
      <c r="S32" s="811">
        <f t="shared" si="12"/>
        <v>7</v>
      </c>
      <c r="T32" s="814">
        <f t="shared" si="13"/>
        <v>0.84</v>
      </c>
      <c r="U32" s="814">
        <f t="shared" si="13"/>
        <v>0.56000000000000005</v>
      </c>
      <c r="V32" s="813">
        <f t="shared" si="14"/>
        <v>1.4</v>
      </c>
    </row>
    <row r="33" spans="1:48">
      <c r="A33" s="806">
        <v>22</v>
      </c>
      <c r="B33" s="227" t="s">
        <v>694</v>
      </c>
      <c r="C33" s="809">
        <v>0</v>
      </c>
      <c r="D33" s="813">
        <f t="shared" si="0"/>
        <v>0</v>
      </c>
      <c r="E33" s="814">
        <f t="shared" si="1"/>
        <v>0</v>
      </c>
      <c r="F33" s="814">
        <f t="shared" si="2"/>
        <v>0</v>
      </c>
      <c r="G33" s="811">
        <v>0</v>
      </c>
      <c r="H33" s="814">
        <f t="shared" si="3"/>
        <v>0</v>
      </c>
      <c r="I33" s="814">
        <f t="shared" si="4"/>
        <v>0</v>
      </c>
      <c r="J33" s="813">
        <f t="shared" si="5"/>
        <v>0</v>
      </c>
      <c r="K33" s="810">
        <v>25</v>
      </c>
      <c r="L33" s="814">
        <f t="shared" si="6"/>
        <v>3</v>
      </c>
      <c r="M33" s="813">
        <f t="shared" si="7"/>
        <v>2</v>
      </c>
      <c r="N33" s="814">
        <f t="shared" si="8"/>
        <v>5</v>
      </c>
      <c r="O33" s="809">
        <v>0</v>
      </c>
      <c r="P33" s="813">
        <f t="shared" si="9"/>
        <v>0</v>
      </c>
      <c r="Q33" s="814">
        <f t="shared" si="10"/>
        <v>0</v>
      </c>
      <c r="R33" s="814">
        <f t="shared" si="11"/>
        <v>0</v>
      </c>
      <c r="S33" s="811">
        <f t="shared" si="12"/>
        <v>25</v>
      </c>
      <c r="T33" s="814">
        <f t="shared" si="13"/>
        <v>3</v>
      </c>
      <c r="U33" s="814">
        <f t="shared" si="13"/>
        <v>2</v>
      </c>
      <c r="V33" s="813">
        <f t="shared" si="14"/>
        <v>5</v>
      </c>
    </row>
    <row r="34" spans="1:48">
      <c r="A34" s="806">
        <v>23</v>
      </c>
      <c r="B34" s="227" t="s">
        <v>695</v>
      </c>
      <c r="C34" s="809">
        <v>0</v>
      </c>
      <c r="D34" s="813">
        <f t="shared" si="0"/>
        <v>0</v>
      </c>
      <c r="E34" s="814">
        <f t="shared" si="1"/>
        <v>0</v>
      </c>
      <c r="F34" s="814">
        <f t="shared" si="2"/>
        <v>0</v>
      </c>
      <c r="G34" s="811">
        <v>0</v>
      </c>
      <c r="H34" s="814">
        <f t="shared" si="3"/>
        <v>0</v>
      </c>
      <c r="I34" s="814">
        <f t="shared" si="4"/>
        <v>0</v>
      </c>
      <c r="J34" s="813">
        <f t="shared" si="5"/>
        <v>0</v>
      </c>
      <c r="K34" s="810">
        <v>9</v>
      </c>
      <c r="L34" s="814">
        <f t="shared" si="6"/>
        <v>1.08</v>
      </c>
      <c r="M34" s="813">
        <f t="shared" si="7"/>
        <v>0.72</v>
      </c>
      <c r="N34" s="814">
        <f t="shared" si="8"/>
        <v>1.8</v>
      </c>
      <c r="O34" s="809">
        <v>0</v>
      </c>
      <c r="P34" s="813">
        <f t="shared" si="9"/>
        <v>0</v>
      </c>
      <c r="Q34" s="814">
        <f t="shared" si="10"/>
        <v>0</v>
      </c>
      <c r="R34" s="814">
        <f t="shared" si="11"/>
        <v>0</v>
      </c>
      <c r="S34" s="811">
        <f t="shared" si="12"/>
        <v>9</v>
      </c>
      <c r="T34" s="814">
        <f t="shared" si="13"/>
        <v>1.08</v>
      </c>
      <c r="U34" s="814">
        <f t="shared" si="13"/>
        <v>0.72</v>
      </c>
      <c r="V34" s="813">
        <f t="shared" si="14"/>
        <v>1.8</v>
      </c>
    </row>
    <row r="35" spans="1:48">
      <c r="A35" s="806">
        <v>24</v>
      </c>
      <c r="B35" s="227" t="s">
        <v>696</v>
      </c>
      <c r="C35" s="809">
        <v>0</v>
      </c>
      <c r="D35" s="813">
        <f t="shared" si="0"/>
        <v>0</v>
      </c>
      <c r="E35" s="814">
        <f t="shared" si="1"/>
        <v>0</v>
      </c>
      <c r="F35" s="814">
        <f t="shared" si="2"/>
        <v>0</v>
      </c>
      <c r="G35" s="811">
        <v>0</v>
      </c>
      <c r="H35" s="814">
        <f t="shared" si="3"/>
        <v>0</v>
      </c>
      <c r="I35" s="814">
        <f t="shared" si="4"/>
        <v>0</v>
      </c>
      <c r="J35" s="813">
        <f t="shared" si="5"/>
        <v>0</v>
      </c>
      <c r="K35" s="810">
        <v>1</v>
      </c>
      <c r="L35" s="814">
        <f t="shared" si="6"/>
        <v>0.12</v>
      </c>
      <c r="M35" s="813">
        <f t="shared" si="7"/>
        <v>0.08</v>
      </c>
      <c r="N35" s="814">
        <f t="shared" si="8"/>
        <v>0.2</v>
      </c>
      <c r="O35" s="809">
        <v>0</v>
      </c>
      <c r="P35" s="813">
        <f t="shared" si="9"/>
        <v>0</v>
      </c>
      <c r="Q35" s="814">
        <f t="shared" si="10"/>
        <v>0</v>
      </c>
      <c r="R35" s="814">
        <f t="shared" si="11"/>
        <v>0</v>
      </c>
      <c r="S35" s="811">
        <f t="shared" si="12"/>
        <v>1</v>
      </c>
      <c r="T35" s="814">
        <f t="shared" si="13"/>
        <v>0.12</v>
      </c>
      <c r="U35" s="814">
        <f t="shared" si="13"/>
        <v>0.08</v>
      </c>
      <c r="V35" s="813">
        <f t="shared" si="14"/>
        <v>0.2</v>
      </c>
    </row>
    <row r="36" spans="1:48">
      <c r="A36" s="806">
        <v>25</v>
      </c>
      <c r="B36" s="227" t="s">
        <v>697</v>
      </c>
      <c r="C36" s="809">
        <v>0</v>
      </c>
      <c r="D36" s="813">
        <f t="shared" si="0"/>
        <v>0</v>
      </c>
      <c r="E36" s="814">
        <f t="shared" si="1"/>
        <v>0</v>
      </c>
      <c r="F36" s="814">
        <f t="shared" si="2"/>
        <v>0</v>
      </c>
      <c r="G36" s="811">
        <v>0</v>
      </c>
      <c r="H36" s="814">
        <f t="shared" si="3"/>
        <v>0</v>
      </c>
      <c r="I36" s="814">
        <f t="shared" si="4"/>
        <v>0</v>
      </c>
      <c r="J36" s="813">
        <f t="shared" si="5"/>
        <v>0</v>
      </c>
      <c r="K36" s="810">
        <v>5</v>
      </c>
      <c r="L36" s="814">
        <f t="shared" si="6"/>
        <v>0.6</v>
      </c>
      <c r="M36" s="813">
        <f t="shared" si="7"/>
        <v>0.4</v>
      </c>
      <c r="N36" s="814">
        <f t="shared" si="8"/>
        <v>1</v>
      </c>
      <c r="O36" s="809">
        <v>0</v>
      </c>
      <c r="P36" s="813">
        <f t="shared" si="9"/>
        <v>0</v>
      </c>
      <c r="Q36" s="814">
        <f t="shared" si="10"/>
        <v>0</v>
      </c>
      <c r="R36" s="814">
        <f t="shared" si="11"/>
        <v>0</v>
      </c>
      <c r="S36" s="811">
        <f t="shared" si="12"/>
        <v>5</v>
      </c>
      <c r="T36" s="814">
        <f t="shared" si="13"/>
        <v>0.6</v>
      </c>
      <c r="U36" s="814">
        <f t="shared" si="13"/>
        <v>0.4</v>
      </c>
      <c r="V36" s="813">
        <f t="shared" si="14"/>
        <v>1</v>
      </c>
    </row>
    <row r="37" spans="1:48">
      <c r="A37" s="806">
        <v>26</v>
      </c>
      <c r="B37" s="227" t="s">
        <v>698</v>
      </c>
      <c r="C37" s="809">
        <v>0</v>
      </c>
      <c r="D37" s="813">
        <f t="shared" si="0"/>
        <v>0</v>
      </c>
      <c r="E37" s="814">
        <f t="shared" si="1"/>
        <v>0</v>
      </c>
      <c r="F37" s="814">
        <f t="shared" si="2"/>
        <v>0</v>
      </c>
      <c r="G37" s="811">
        <v>0</v>
      </c>
      <c r="H37" s="814">
        <f t="shared" si="3"/>
        <v>0</v>
      </c>
      <c r="I37" s="814">
        <f t="shared" si="4"/>
        <v>0</v>
      </c>
      <c r="J37" s="813">
        <f t="shared" si="5"/>
        <v>0</v>
      </c>
      <c r="K37" s="810">
        <v>0</v>
      </c>
      <c r="L37" s="814">
        <f t="shared" si="6"/>
        <v>0</v>
      </c>
      <c r="M37" s="813">
        <f t="shared" si="7"/>
        <v>0</v>
      </c>
      <c r="N37" s="814">
        <f t="shared" si="8"/>
        <v>0</v>
      </c>
      <c r="O37" s="809">
        <v>0</v>
      </c>
      <c r="P37" s="813">
        <f t="shared" si="9"/>
        <v>0</v>
      </c>
      <c r="Q37" s="814">
        <f t="shared" si="10"/>
        <v>0</v>
      </c>
      <c r="R37" s="814">
        <f t="shared" si="11"/>
        <v>0</v>
      </c>
      <c r="S37" s="811">
        <f t="shared" si="12"/>
        <v>0</v>
      </c>
      <c r="T37" s="814">
        <f t="shared" si="13"/>
        <v>0</v>
      </c>
      <c r="U37" s="814">
        <f t="shared" si="13"/>
        <v>0</v>
      </c>
      <c r="V37" s="813">
        <f t="shared" si="14"/>
        <v>0</v>
      </c>
    </row>
    <row r="38" spans="1:48">
      <c r="A38" s="806">
        <v>27</v>
      </c>
      <c r="B38" s="227" t="s">
        <v>699</v>
      </c>
      <c r="C38" s="809">
        <v>0</v>
      </c>
      <c r="D38" s="813">
        <f t="shared" si="0"/>
        <v>0</v>
      </c>
      <c r="E38" s="814">
        <f t="shared" si="1"/>
        <v>0</v>
      </c>
      <c r="F38" s="814">
        <f t="shared" si="2"/>
        <v>0</v>
      </c>
      <c r="G38" s="811">
        <v>0</v>
      </c>
      <c r="H38" s="814">
        <f t="shared" si="3"/>
        <v>0</v>
      </c>
      <c r="I38" s="814">
        <f t="shared" si="4"/>
        <v>0</v>
      </c>
      <c r="J38" s="813">
        <f t="shared" si="5"/>
        <v>0</v>
      </c>
      <c r="K38" s="810">
        <v>11</v>
      </c>
      <c r="L38" s="814">
        <f t="shared" si="6"/>
        <v>1.32</v>
      </c>
      <c r="M38" s="813">
        <f t="shared" si="7"/>
        <v>0.88</v>
      </c>
      <c r="N38" s="814">
        <f t="shared" si="8"/>
        <v>2.2000000000000002</v>
      </c>
      <c r="O38" s="809">
        <v>0</v>
      </c>
      <c r="P38" s="813">
        <f t="shared" si="9"/>
        <v>0</v>
      </c>
      <c r="Q38" s="814">
        <f t="shared" si="10"/>
        <v>0</v>
      </c>
      <c r="R38" s="814">
        <f t="shared" si="11"/>
        <v>0</v>
      </c>
      <c r="S38" s="811">
        <f t="shared" si="12"/>
        <v>11</v>
      </c>
      <c r="T38" s="814">
        <f t="shared" si="13"/>
        <v>1.32</v>
      </c>
      <c r="U38" s="814">
        <f t="shared" si="13"/>
        <v>0.88</v>
      </c>
      <c r="V38" s="813">
        <f t="shared" si="14"/>
        <v>2.2000000000000002</v>
      </c>
    </row>
    <row r="39" spans="1:48">
      <c r="A39" s="806">
        <v>28</v>
      </c>
      <c r="B39" s="227" t="s">
        <v>700</v>
      </c>
      <c r="C39" s="809">
        <v>0</v>
      </c>
      <c r="D39" s="813">
        <f t="shared" si="0"/>
        <v>0</v>
      </c>
      <c r="E39" s="814">
        <f t="shared" si="1"/>
        <v>0</v>
      </c>
      <c r="F39" s="814">
        <f t="shared" si="2"/>
        <v>0</v>
      </c>
      <c r="G39" s="811">
        <v>0</v>
      </c>
      <c r="H39" s="814">
        <f t="shared" si="3"/>
        <v>0</v>
      </c>
      <c r="I39" s="814">
        <f t="shared" si="4"/>
        <v>0</v>
      </c>
      <c r="J39" s="813">
        <f t="shared" si="5"/>
        <v>0</v>
      </c>
      <c r="K39" s="810">
        <v>2</v>
      </c>
      <c r="L39" s="814">
        <f t="shared" si="6"/>
        <v>0.24</v>
      </c>
      <c r="M39" s="813">
        <f t="shared" si="7"/>
        <v>0.16</v>
      </c>
      <c r="N39" s="814">
        <f t="shared" si="8"/>
        <v>0.4</v>
      </c>
      <c r="O39" s="809">
        <v>0</v>
      </c>
      <c r="P39" s="813">
        <f t="shared" si="9"/>
        <v>0</v>
      </c>
      <c r="Q39" s="814">
        <f t="shared" si="10"/>
        <v>0</v>
      </c>
      <c r="R39" s="814">
        <f t="shared" si="11"/>
        <v>0</v>
      </c>
      <c r="S39" s="811">
        <f t="shared" si="12"/>
        <v>2</v>
      </c>
      <c r="T39" s="814">
        <f t="shared" si="13"/>
        <v>0.24</v>
      </c>
      <c r="U39" s="814">
        <f t="shared" si="13"/>
        <v>0.16</v>
      </c>
      <c r="V39" s="813">
        <f t="shared" si="14"/>
        <v>0.4</v>
      </c>
    </row>
    <row r="40" spans="1:48">
      <c r="A40" s="806">
        <v>29</v>
      </c>
      <c r="B40" s="227" t="s">
        <v>701</v>
      </c>
      <c r="C40" s="809">
        <v>0</v>
      </c>
      <c r="D40" s="813">
        <f t="shared" si="0"/>
        <v>0</v>
      </c>
      <c r="E40" s="814">
        <f t="shared" si="1"/>
        <v>0</v>
      </c>
      <c r="F40" s="814">
        <f t="shared" si="2"/>
        <v>0</v>
      </c>
      <c r="G40" s="811">
        <v>0</v>
      </c>
      <c r="H40" s="814">
        <f t="shared" si="3"/>
        <v>0</v>
      </c>
      <c r="I40" s="814">
        <f t="shared" si="4"/>
        <v>0</v>
      </c>
      <c r="J40" s="813">
        <f t="shared" si="5"/>
        <v>0</v>
      </c>
      <c r="K40" s="810">
        <v>4</v>
      </c>
      <c r="L40" s="814">
        <f t="shared" si="6"/>
        <v>0.48</v>
      </c>
      <c r="M40" s="813">
        <f t="shared" si="7"/>
        <v>0.32</v>
      </c>
      <c r="N40" s="814">
        <f t="shared" si="8"/>
        <v>0.8</v>
      </c>
      <c r="O40" s="809">
        <v>0</v>
      </c>
      <c r="P40" s="813">
        <f t="shared" si="9"/>
        <v>0</v>
      </c>
      <c r="Q40" s="814">
        <f t="shared" si="10"/>
        <v>0</v>
      </c>
      <c r="R40" s="814">
        <f t="shared" si="11"/>
        <v>0</v>
      </c>
      <c r="S40" s="811">
        <f t="shared" si="12"/>
        <v>4</v>
      </c>
      <c r="T40" s="814">
        <f t="shared" si="13"/>
        <v>0.48</v>
      </c>
      <c r="U40" s="814">
        <f t="shared" si="13"/>
        <v>0.32</v>
      </c>
      <c r="V40" s="813">
        <f t="shared" si="14"/>
        <v>0.8</v>
      </c>
    </row>
    <row r="41" spans="1:48" s="786" customFormat="1">
      <c r="A41" s="806">
        <v>30</v>
      </c>
      <c r="B41" s="227" t="s">
        <v>702</v>
      </c>
      <c r="C41" s="809">
        <v>0</v>
      </c>
      <c r="D41" s="813">
        <f t="shared" si="0"/>
        <v>0</v>
      </c>
      <c r="E41" s="814">
        <f t="shared" si="1"/>
        <v>0</v>
      </c>
      <c r="F41" s="814">
        <f t="shared" si="2"/>
        <v>0</v>
      </c>
      <c r="G41" s="811">
        <v>0</v>
      </c>
      <c r="H41" s="814">
        <f t="shared" si="3"/>
        <v>0</v>
      </c>
      <c r="I41" s="814">
        <f t="shared" si="4"/>
        <v>0</v>
      </c>
      <c r="J41" s="813">
        <f t="shared" si="5"/>
        <v>0</v>
      </c>
      <c r="K41" s="810">
        <v>11</v>
      </c>
      <c r="L41" s="814">
        <f t="shared" si="6"/>
        <v>1.32</v>
      </c>
      <c r="M41" s="813">
        <f t="shared" si="7"/>
        <v>0.88</v>
      </c>
      <c r="N41" s="814">
        <f t="shared" si="8"/>
        <v>2.2000000000000002</v>
      </c>
      <c r="O41" s="809">
        <v>0</v>
      </c>
      <c r="P41" s="813">
        <f t="shared" si="9"/>
        <v>0</v>
      </c>
      <c r="Q41" s="814">
        <f t="shared" si="10"/>
        <v>0</v>
      </c>
      <c r="R41" s="814">
        <f t="shared" si="11"/>
        <v>0</v>
      </c>
      <c r="S41" s="811">
        <f t="shared" si="12"/>
        <v>11</v>
      </c>
      <c r="T41" s="814">
        <f t="shared" si="13"/>
        <v>1.32</v>
      </c>
      <c r="U41" s="814">
        <f t="shared" si="13"/>
        <v>0.88</v>
      </c>
      <c r="V41" s="813">
        <f t="shared" si="14"/>
        <v>2.2000000000000002</v>
      </c>
      <c r="W41" s="787"/>
      <c r="X41" s="787"/>
      <c r="Y41" s="787"/>
      <c r="Z41" s="787"/>
      <c r="AA41" s="787"/>
      <c r="AB41" s="787"/>
      <c r="AC41" s="787"/>
      <c r="AD41" s="787"/>
      <c r="AE41" s="787"/>
      <c r="AF41" s="787"/>
      <c r="AG41" s="787"/>
      <c r="AH41" s="787"/>
      <c r="AI41" s="787"/>
      <c r="AJ41" s="787"/>
      <c r="AK41" s="787"/>
      <c r="AL41" s="787"/>
      <c r="AM41" s="787"/>
      <c r="AN41" s="787"/>
      <c r="AO41" s="787"/>
      <c r="AP41" s="787"/>
      <c r="AQ41" s="787"/>
      <c r="AR41" s="787"/>
      <c r="AS41" s="787"/>
      <c r="AT41" s="787"/>
      <c r="AU41" s="787"/>
      <c r="AV41" s="787"/>
    </row>
    <row r="42" spans="1:48" s="817" customFormat="1">
      <c r="A42" s="815"/>
      <c r="B42" s="791" t="s">
        <v>18</v>
      </c>
      <c r="C42" s="815">
        <f t="shared" ref="C42:V42" si="15">SUM(C12:C41)</f>
        <v>0</v>
      </c>
      <c r="D42" s="816">
        <f t="shared" si="15"/>
        <v>0</v>
      </c>
      <c r="E42" s="816">
        <f t="shared" si="15"/>
        <v>0</v>
      </c>
      <c r="F42" s="816">
        <f t="shared" si="15"/>
        <v>0</v>
      </c>
      <c r="G42" s="815">
        <f t="shared" si="15"/>
        <v>0</v>
      </c>
      <c r="H42" s="816">
        <f t="shared" si="15"/>
        <v>0</v>
      </c>
      <c r="I42" s="816">
        <f t="shared" si="15"/>
        <v>0</v>
      </c>
      <c r="J42" s="816">
        <f t="shared" si="15"/>
        <v>0</v>
      </c>
      <c r="K42" s="815">
        <f t="shared" si="15"/>
        <v>190</v>
      </c>
      <c r="L42" s="816">
        <f t="shared" si="15"/>
        <v>22.8</v>
      </c>
      <c r="M42" s="816">
        <f t="shared" si="15"/>
        <v>15.200000000000006</v>
      </c>
      <c r="N42" s="816">
        <f t="shared" si="15"/>
        <v>37.999999999999993</v>
      </c>
      <c r="O42" s="815">
        <f t="shared" si="15"/>
        <v>0</v>
      </c>
      <c r="P42" s="816">
        <f t="shared" si="15"/>
        <v>0</v>
      </c>
      <c r="Q42" s="816">
        <f t="shared" si="15"/>
        <v>0</v>
      </c>
      <c r="R42" s="816">
        <f t="shared" si="15"/>
        <v>0</v>
      </c>
      <c r="S42" s="815">
        <f t="shared" si="15"/>
        <v>190</v>
      </c>
      <c r="T42" s="818">
        <f t="shared" si="15"/>
        <v>22.8</v>
      </c>
      <c r="U42" s="818">
        <f t="shared" si="15"/>
        <v>15.200000000000006</v>
      </c>
      <c r="V42" s="818">
        <f t="shared" si="15"/>
        <v>37.999999999999993</v>
      </c>
    </row>
    <row r="43" spans="1:48">
      <c r="B43" s="843" t="s">
        <v>890</v>
      </c>
    </row>
    <row r="44" spans="1:48" s="808" customFormat="1" ht="12.75">
      <c r="A44" s="79" t="s">
        <v>11</v>
      </c>
      <c r="G44" s="79"/>
      <c r="H44" s="79"/>
      <c r="K44" s="79"/>
      <c r="L44" s="79"/>
      <c r="M44" s="79"/>
      <c r="N44" s="79"/>
      <c r="O44" s="79"/>
      <c r="P44" s="79"/>
      <c r="Q44" s="79"/>
      <c r="R44" s="79"/>
      <c r="S44" s="1344"/>
      <c r="T44" s="1344"/>
      <c r="U44" s="1344"/>
      <c r="V44" s="1344"/>
    </row>
    <row r="45" spans="1:48" s="808" customFormat="1" ht="12.75" customHeight="1">
      <c r="K45" s="206"/>
      <c r="L45" s="206"/>
      <c r="M45" s="206"/>
      <c r="N45" s="206"/>
      <c r="O45" s="206"/>
      <c r="P45" s="206"/>
      <c r="Q45" s="206"/>
      <c r="R45" s="778"/>
      <c r="S45" s="1344" t="s">
        <v>12</v>
      </c>
      <c r="T45" s="1344"/>
      <c r="U45" s="206"/>
      <c r="V45" s="206"/>
    </row>
    <row r="46" spans="1:48" s="808" customFormat="1" ht="12.75" customHeight="1">
      <c r="K46" s="206"/>
      <c r="L46" s="206"/>
      <c r="M46" s="206"/>
      <c r="N46" s="206"/>
      <c r="O46" s="206"/>
      <c r="P46" s="206"/>
      <c r="Q46" s="206"/>
      <c r="R46" s="206" t="s">
        <v>13</v>
      </c>
      <c r="S46" s="206"/>
      <c r="T46" s="206"/>
      <c r="U46" s="206"/>
      <c r="V46" s="206"/>
    </row>
    <row r="47" spans="1:48" s="808" customFormat="1" ht="12.75">
      <c r="A47" s="79"/>
      <c r="B47" s="79"/>
      <c r="K47" s="79"/>
      <c r="L47" s="79"/>
      <c r="M47" s="79"/>
      <c r="N47" s="79"/>
      <c r="O47" s="79"/>
      <c r="P47" s="79"/>
      <c r="Q47" s="206"/>
      <c r="R47" s="206" t="s">
        <v>85</v>
      </c>
      <c r="S47" s="206"/>
      <c r="T47" s="206"/>
      <c r="U47" s="206"/>
      <c r="V47" s="206"/>
    </row>
    <row r="48" spans="1:48">
      <c r="R48" s="1345" t="s">
        <v>82</v>
      </c>
      <c r="S48" s="1345"/>
      <c r="T48" s="1345"/>
    </row>
  </sheetData>
  <mergeCells count="23">
    <mergeCell ref="R48:T48"/>
    <mergeCell ref="O9:O10"/>
    <mergeCell ref="P9:R9"/>
    <mergeCell ref="S9:S10"/>
    <mergeCell ref="T9:V9"/>
    <mergeCell ref="S44:V44"/>
    <mergeCell ref="S45:T45"/>
    <mergeCell ref="L9:N9"/>
    <mergeCell ref="U1:V1"/>
    <mergeCell ref="E2:P2"/>
    <mergeCell ref="C4:Q4"/>
    <mergeCell ref="A8:A10"/>
    <mergeCell ref="B8:B10"/>
    <mergeCell ref="C8:F8"/>
    <mergeCell ref="G8:J8"/>
    <mergeCell ref="K8:N8"/>
    <mergeCell ref="O8:R8"/>
    <mergeCell ref="S8:V8"/>
    <mergeCell ref="C9:C10"/>
    <mergeCell ref="D9:F9"/>
    <mergeCell ref="G9:G10"/>
    <mergeCell ref="H9:J9"/>
    <mergeCell ref="K9:K10"/>
  </mergeCells>
  <printOptions horizontalCentered="1"/>
  <pageMargins left="0.70866141732283472" right="0.70866141732283472" top="0.23622047244094491" bottom="0" header="0.31496062992125984" footer="0.31496062992125984"/>
  <pageSetup paperSize="9" scale="63" orientation="landscape" r:id="rId1"/>
  <drawing r:id="rId2"/>
</worksheet>
</file>

<file path=xl/worksheets/sheet66.xml><?xml version="1.0" encoding="utf-8"?>
<worksheet xmlns="http://schemas.openxmlformats.org/spreadsheetml/2006/main" xmlns:r="http://schemas.openxmlformats.org/officeDocument/2006/relationships">
  <sheetPr>
    <tabColor rgb="FF00B050"/>
    <pageSetUpPr fitToPage="1"/>
  </sheetPr>
  <dimension ref="A1:AV48"/>
  <sheetViews>
    <sheetView topLeftCell="B37" zoomScale="90" zoomScaleNormal="90" zoomScaleSheetLayoutView="90" workbookViewId="0">
      <selection activeCell="G7" sqref="G7"/>
    </sheetView>
  </sheetViews>
  <sheetFormatPr defaultRowHeight="15"/>
  <cols>
    <col min="1" max="1" width="5.28515625" style="778" customWidth="1"/>
    <col min="2" max="2" width="24.5703125" style="778" customWidth="1"/>
    <col min="3" max="3" width="9.7109375" style="778" customWidth="1"/>
    <col min="4" max="4" width="8.140625" style="778" customWidth="1"/>
    <col min="5" max="5" width="8.28515625" style="778" customWidth="1"/>
    <col min="6" max="6" width="9.140625" style="778" customWidth="1"/>
    <col min="7" max="7" width="9.5703125" style="778" customWidth="1"/>
    <col min="8" max="9" width="8.140625" style="778" customWidth="1"/>
    <col min="10" max="10" width="9.28515625" style="778" customWidth="1"/>
    <col min="11" max="11" width="10.5703125" style="778" customWidth="1"/>
    <col min="12" max="12" width="8.7109375" style="778" customWidth="1"/>
    <col min="13" max="13" width="7.42578125" style="778" customWidth="1"/>
    <col min="14" max="14" width="8.5703125" style="778" customWidth="1"/>
    <col min="15" max="15" width="8.7109375" style="778" customWidth="1"/>
    <col min="16" max="16" width="8.5703125" style="778" customWidth="1"/>
    <col min="17" max="17" width="7.85546875" style="778" customWidth="1"/>
    <col min="18" max="18" width="8.5703125" style="778" customWidth="1"/>
    <col min="19" max="20" width="10.5703125" style="778" customWidth="1"/>
    <col min="21" max="21" width="11.140625" style="778" customWidth="1"/>
    <col min="22" max="22" width="10.7109375" style="778" bestFit="1" customWidth="1"/>
    <col min="23" max="257" width="9.140625" style="778"/>
    <col min="258" max="258" width="11.28515625" style="778" customWidth="1"/>
    <col min="259" max="259" width="9.7109375" style="778" customWidth="1"/>
    <col min="260" max="260" width="8.140625" style="778" customWidth="1"/>
    <col min="261" max="261" width="7.42578125" style="778" customWidth="1"/>
    <col min="262" max="262" width="9.140625" style="778" customWidth="1"/>
    <col min="263" max="263" width="9.5703125" style="778" customWidth="1"/>
    <col min="264" max="264" width="8.140625" style="778" customWidth="1"/>
    <col min="265" max="265" width="6.85546875" style="778" customWidth="1"/>
    <col min="266" max="266" width="9.28515625" style="778" customWidth="1"/>
    <col min="267" max="267" width="10.5703125" style="778" customWidth="1"/>
    <col min="268" max="268" width="8.7109375" style="778" customWidth="1"/>
    <col min="269" max="269" width="7.42578125" style="778" customWidth="1"/>
    <col min="270" max="270" width="8.5703125" style="778" customWidth="1"/>
    <col min="271" max="271" width="8.7109375" style="778" customWidth="1"/>
    <col min="272" max="272" width="8.5703125" style="778" customWidth="1"/>
    <col min="273" max="273" width="7.85546875" style="778" customWidth="1"/>
    <col min="274" max="274" width="8.5703125" style="778" customWidth="1"/>
    <col min="275" max="276" width="10.5703125" style="778" customWidth="1"/>
    <col min="277" max="277" width="11.140625" style="778" customWidth="1"/>
    <col min="278" max="278" width="10.7109375" style="778" bestFit="1" customWidth="1"/>
    <col min="279" max="513" width="9.140625" style="778"/>
    <col min="514" max="514" width="11.28515625" style="778" customWidth="1"/>
    <col min="515" max="515" width="9.7109375" style="778" customWidth="1"/>
    <col min="516" max="516" width="8.140625" style="778" customWidth="1"/>
    <col min="517" max="517" width="7.42578125" style="778" customWidth="1"/>
    <col min="518" max="518" width="9.140625" style="778" customWidth="1"/>
    <col min="519" max="519" width="9.5703125" style="778" customWidth="1"/>
    <col min="520" max="520" width="8.140625" style="778" customWidth="1"/>
    <col min="521" max="521" width="6.85546875" style="778" customWidth="1"/>
    <col min="522" max="522" width="9.28515625" style="778" customWidth="1"/>
    <col min="523" max="523" width="10.5703125" style="778" customWidth="1"/>
    <col min="524" max="524" width="8.7109375" style="778" customWidth="1"/>
    <col min="525" max="525" width="7.42578125" style="778" customWidth="1"/>
    <col min="526" max="526" width="8.5703125" style="778" customWidth="1"/>
    <col min="527" max="527" width="8.7109375" style="778" customWidth="1"/>
    <col min="528" max="528" width="8.5703125" style="778" customWidth="1"/>
    <col min="529" max="529" width="7.85546875" style="778" customWidth="1"/>
    <col min="530" max="530" width="8.5703125" style="778" customWidth="1"/>
    <col min="531" max="532" width="10.5703125" style="778" customWidth="1"/>
    <col min="533" max="533" width="11.140625" style="778" customWidth="1"/>
    <col min="534" max="534" width="10.7109375" style="778" bestFit="1" customWidth="1"/>
    <col min="535" max="769" width="9.140625" style="778"/>
    <col min="770" max="770" width="11.28515625" style="778" customWidth="1"/>
    <col min="771" max="771" width="9.7109375" style="778" customWidth="1"/>
    <col min="772" max="772" width="8.140625" style="778" customWidth="1"/>
    <col min="773" max="773" width="7.42578125" style="778" customWidth="1"/>
    <col min="774" max="774" width="9.140625" style="778" customWidth="1"/>
    <col min="775" max="775" width="9.5703125" style="778" customWidth="1"/>
    <col min="776" max="776" width="8.140625" style="778" customWidth="1"/>
    <col min="777" max="777" width="6.85546875" style="778" customWidth="1"/>
    <col min="778" max="778" width="9.28515625" style="778" customWidth="1"/>
    <col min="779" max="779" width="10.5703125" style="778" customWidth="1"/>
    <col min="780" max="780" width="8.7109375" style="778" customWidth="1"/>
    <col min="781" max="781" width="7.42578125" style="778" customWidth="1"/>
    <col min="782" max="782" width="8.5703125" style="778" customWidth="1"/>
    <col min="783" max="783" width="8.7109375" style="778" customWidth="1"/>
    <col min="784" max="784" width="8.5703125" style="778" customWidth="1"/>
    <col min="785" max="785" width="7.85546875" style="778" customWidth="1"/>
    <col min="786" max="786" width="8.5703125" style="778" customWidth="1"/>
    <col min="787" max="788" width="10.5703125" style="778" customWidth="1"/>
    <col min="789" max="789" width="11.140625" style="778" customWidth="1"/>
    <col min="790" max="790" width="10.7109375" style="778" bestFit="1" customWidth="1"/>
    <col min="791" max="1025" width="9.140625" style="778"/>
    <col min="1026" max="1026" width="11.28515625" style="778" customWidth="1"/>
    <col min="1027" max="1027" width="9.7109375" style="778" customWidth="1"/>
    <col min="1028" max="1028" width="8.140625" style="778" customWidth="1"/>
    <col min="1029" max="1029" width="7.42578125" style="778" customWidth="1"/>
    <col min="1030" max="1030" width="9.140625" style="778" customWidth="1"/>
    <col min="1031" max="1031" width="9.5703125" style="778" customWidth="1"/>
    <col min="1032" max="1032" width="8.140625" style="778" customWidth="1"/>
    <col min="1033" max="1033" width="6.85546875" style="778" customWidth="1"/>
    <col min="1034" max="1034" width="9.28515625" style="778" customWidth="1"/>
    <col min="1035" max="1035" width="10.5703125" style="778" customWidth="1"/>
    <col min="1036" max="1036" width="8.7109375" style="778" customWidth="1"/>
    <col min="1037" max="1037" width="7.42578125" style="778" customWidth="1"/>
    <col min="1038" max="1038" width="8.5703125" style="778" customWidth="1"/>
    <col min="1039" max="1039" width="8.7109375" style="778" customWidth="1"/>
    <col min="1040" max="1040" width="8.5703125" style="778" customWidth="1"/>
    <col min="1041" max="1041" width="7.85546875" style="778" customWidth="1"/>
    <col min="1042" max="1042" width="8.5703125" style="778" customWidth="1"/>
    <col min="1043" max="1044" width="10.5703125" style="778" customWidth="1"/>
    <col min="1045" max="1045" width="11.140625" style="778" customWidth="1"/>
    <col min="1046" max="1046" width="10.7109375" style="778" bestFit="1" customWidth="1"/>
    <col min="1047" max="1281" width="9.140625" style="778"/>
    <col min="1282" max="1282" width="11.28515625" style="778" customWidth="1"/>
    <col min="1283" max="1283" width="9.7109375" style="778" customWidth="1"/>
    <col min="1284" max="1284" width="8.140625" style="778" customWidth="1"/>
    <col min="1285" max="1285" width="7.42578125" style="778" customWidth="1"/>
    <col min="1286" max="1286" width="9.140625" style="778" customWidth="1"/>
    <col min="1287" max="1287" width="9.5703125" style="778" customWidth="1"/>
    <col min="1288" max="1288" width="8.140625" style="778" customWidth="1"/>
    <col min="1289" max="1289" width="6.85546875" style="778" customWidth="1"/>
    <col min="1290" max="1290" width="9.28515625" style="778" customWidth="1"/>
    <col min="1291" max="1291" width="10.5703125" style="778" customWidth="1"/>
    <col min="1292" max="1292" width="8.7109375" style="778" customWidth="1"/>
    <col min="1293" max="1293" width="7.42578125" style="778" customWidth="1"/>
    <col min="1294" max="1294" width="8.5703125" style="778" customWidth="1"/>
    <col min="1295" max="1295" width="8.7109375" style="778" customWidth="1"/>
    <col min="1296" max="1296" width="8.5703125" style="778" customWidth="1"/>
    <col min="1297" max="1297" width="7.85546875" style="778" customWidth="1"/>
    <col min="1298" max="1298" width="8.5703125" style="778" customWidth="1"/>
    <col min="1299" max="1300" width="10.5703125" style="778" customWidth="1"/>
    <col min="1301" max="1301" width="11.140625" style="778" customWidth="1"/>
    <col min="1302" max="1302" width="10.7109375" style="778" bestFit="1" customWidth="1"/>
    <col min="1303" max="1537" width="9.140625" style="778"/>
    <col min="1538" max="1538" width="11.28515625" style="778" customWidth="1"/>
    <col min="1539" max="1539" width="9.7109375" style="778" customWidth="1"/>
    <col min="1540" max="1540" width="8.140625" style="778" customWidth="1"/>
    <col min="1541" max="1541" width="7.42578125" style="778" customWidth="1"/>
    <col min="1542" max="1542" width="9.140625" style="778" customWidth="1"/>
    <col min="1543" max="1543" width="9.5703125" style="778" customWidth="1"/>
    <col min="1544" max="1544" width="8.140625" style="778" customWidth="1"/>
    <col min="1545" max="1545" width="6.85546875" style="778" customWidth="1"/>
    <col min="1546" max="1546" width="9.28515625" style="778" customWidth="1"/>
    <col min="1547" max="1547" width="10.5703125" style="778" customWidth="1"/>
    <col min="1548" max="1548" width="8.7109375" style="778" customWidth="1"/>
    <col min="1549" max="1549" width="7.42578125" style="778" customWidth="1"/>
    <col min="1550" max="1550" width="8.5703125" style="778" customWidth="1"/>
    <col min="1551" max="1551" width="8.7109375" style="778" customWidth="1"/>
    <col min="1552" max="1552" width="8.5703125" style="778" customWidth="1"/>
    <col min="1553" max="1553" width="7.85546875" style="778" customWidth="1"/>
    <col min="1554" max="1554" width="8.5703125" style="778" customWidth="1"/>
    <col min="1555" max="1556" width="10.5703125" style="778" customWidth="1"/>
    <col min="1557" max="1557" width="11.140625" style="778" customWidth="1"/>
    <col min="1558" max="1558" width="10.7109375" style="778" bestFit="1" customWidth="1"/>
    <col min="1559" max="1793" width="9.140625" style="778"/>
    <col min="1794" max="1794" width="11.28515625" style="778" customWidth="1"/>
    <col min="1795" max="1795" width="9.7109375" style="778" customWidth="1"/>
    <col min="1796" max="1796" width="8.140625" style="778" customWidth="1"/>
    <col min="1797" max="1797" width="7.42578125" style="778" customWidth="1"/>
    <col min="1798" max="1798" width="9.140625" style="778" customWidth="1"/>
    <col min="1799" max="1799" width="9.5703125" style="778" customWidth="1"/>
    <col min="1800" max="1800" width="8.140625" style="778" customWidth="1"/>
    <col min="1801" max="1801" width="6.85546875" style="778" customWidth="1"/>
    <col min="1802" max="1802" width="9.28515625" style="778" customWidth="1"/>
    <col min="1803" max="1803" width="10.5703125" style="778" customWidth="1"/>
    <col min="1804" max="1804" width="8.7109375" style="778" customWidth="1"/>
    <col min="1805" max="1805" width="7.42578125" style="778" customWidth="1"/>
    <col min="1806" max="1806" width="8.5703125" style="778" customWidth="1"/>
    <col min="1807" max="1807" width="8.7109375" style="778" customWidth="1"/>
    <col min="1808" max="1808" width="8.5703125" style="778" customWidth="1"/>
    <col min="1809" max="1809" width="7.85546875" style="778" customWidth="1"/>
    <col min="1810" max="1810" width="8.5703125" style="778" customWidth="1"/>
    <col min="1811" max="1812" width="10.5703125" style="778" customWidth="1"/>
    <col min="1813" max="1813" width="11.140625" style="778" customWidth="1"/>
    <col min="1814" max="1814" width="10.7109375" style="778" bestFit="1" customWidth="1"/>
    <col min="1815" max="2049" width="9.140625" style="778"/>
    <col min="2050" max="2050" width="11.28515625" style="778" customWidth="1"/>
    <col min="2051" max="2051" width="9.7109375" style="778" customWidth="1"/>
    <col min="2052" max="2052" width="8.140625" style="778" customWidth="1"/>
    <col min="2053" max="2053" width="7.42578125" style="778" customWidth="1"/>
    <col min="2054" max="2054" width="9.140625" style="778" customWidth="1"/>
    <col min="2055" max="2055" width="9.5703125" style="778" customWidth="1"/>
    <col min="2056" max="2056" width="8.140625" style="778" customWidth="1"/>
    <col min="2057" max="2057" width="6.85546875" style="778" customWidth="1"/>
    <col min="2058" max="2058" width="9.28515625" style="778" customWidth="1"/>
    <col min="2059" max="2059" width="10.5703125" style="778" customWidth="1"/>
    <col min="2060" max="2060" width="8.7109375" style="778" customWidth="1"/>
    <col min="2061" max="2061" width="7.42578125" style="778" customWidth="1"/>
    <col min="2062" max="2062" width="8.5703125" style="778" customWidth="1"/>
    <col min="2063" max="2063" width="8.7109375" style="778" customWidth="1"/>
    <col min="2064" max="2064" width="8.5703125" style="778" customWidth="1"/>
    <col min="2065" max="2065" width="7.85546875" style="778" customWidth="1"/>
    <col min="2066" max="2066" width="8.5703125" style="778" customWidth="1"/>
    <col min="2067" max="2068" width="10.5703125" style="778" customWidth="1"/>
    <col min="2069" max="2069" width="11.140625" style="778" customWidth="1"/>
    <col min="2070" max="2070" width="10.7109375" style="778" bestFit="1" customWidth="1"/>
    <col min="2071" max="2305" width="9.140625" style="778"/>
    <col min="2306" max="2306" width="11.28515625" style="778" customWidth="1"/>
    <col min="2307" max="2307" width="9.7109375" style="778" customWidth="1"/>
    <col min="2308" max="2308" width="8.140625" style="778" customWidth="1"/>
    <col min="2309" max="2309" width="7.42578125" style="778" customWidth="1"/>
    <col min="2310" max="2310" width="9.140625" style="778" customWidth="1"/>
    <col min="2311" max="2311" width="9.5703125" style="778" customWidth="1"/>
    <col min="2312" max="2312" width="8.140625" style="778" customWidth="1"/>
    <col min="2313" max="2313" width="6.85546875" style="778" customWidth="1"/>
    <col min="2314" max="2314" width="9.28515625" style="778" customWidth="1"/>
    <col min="2315" max="2315" width="10.5703125" style="778" customWidth="1"/>
    <col min="2316" max="2316" width="8.7109375" style="778" customWidth="1"/>
    <col min="2317" max="2317" width="7.42578125" style="778" customWidth="1"/>
    <col min="2318" max="2318" width="8.5703125" style="778" customWidth="1"/>
    <col min="2319" max="2319" width="8.7109375" style="778" customWidth="1"/>
    <col min="2320" max="2320" width="8.5703125" style="778" customWidth="1"/>
    <col min="2321" max="2321" width="7.85546875" style="778" customWidth="1"/>
    <col min="2322" max="2322" width="8.5703125" style="778" customWidth="1"/>
    <col min="2323" max="2324" width="10.5703125" style="778" customWidth="1"/>
    <col min="2325" max="2325" width="11.140625" style="778" customWidth="1"/>
    <col min="2326" max="2326" width="10.7109375" style="778" bestFit="1" customWidth="1"/>
    <col min="2327" max="2561" width="9.140625" style="778"/>
    <col min="2562" max="2562" width="11.28515625" style="778" customWidth="1"/>
    <col min="2563" max="2563" width="9.7109375" style="778" customWidth="1"/>
    <col min="2564" max="2564" width="8.140625" style="778" customWidth="1"/>
    <col min="2565" max="2565" width="7.42578125" style="778" customWidth="1"/>
    <col min="2566" max="2566" width="9.140625" style="778" customWidth="1"/>
    <col min="2567" max="2567" width="9.5703125" style="778" customWidth="1"/>
    <col min="2568" max="2568" width="8.140625" style="778" customWidth="1"/>
    <col min="2569" max="2569" width="6.85546875" style="778" customWidth="1"/>
    <col min="2570" max="2570" width="9.28515625" style="778" customWidth="1"/>
    <col min="2571" max="2571" width="10.5703125" style="778" customWidth="1"/>
    <col min="2572" max="2572" width="8.7109375" style="778" customWidth="1"/>
    <col min="2573" max="2573" width="7.42578125" style="778" customWidth="1"/>
    <col min="2574" max="2574" width="8.5703125" style="778" customWidth="1"/>
    <col min="2575" max="2575" width="8.7109375" style="778" customWidth="1"/>
    <col min="2576" max="2576" width="8.5703125" style="778" customWidth="1"/>
    <col min="2577" max="2577" width="7.85546875" style="778" customWidth="1"/>
    <col min="2578" max="2578" width="8.5703125" style="778" customWidth="1"/>
    <col min="2579" max="2580" width="10.5703125" style="778" customWidth="1"/>
    <col min="2581" max="2581" width="11.140625" style="778" customWidth="1"/>
    <col min="2582" max="2582" width="10.7109375" style="778" bestFit="1" customWidth="1"/>
    <col min="2583" max="2817" width="9.140625" style="778"/>
    <col min="2818" max="2818" width="11.28515625" style="778" customWidth="1"/>
    <col min="2819" max="2819" width="9.7109375" style="778" customWidth="1"/>
    <col min="2820" max="2820" width="8.140625" style="778" customWidth="1"/>
    <col min="2821" max="2821" width="7.42578125" style="778" customWidth="1"/>
    <col min="2822" max="2822" width="9.140625" style="778" customWidth="1"/>
    <col min="2823" max="2823" width="9.5703125" style="778" customWidth="1"/>
    <col min="2824" max="2824" width="8.140625" style="778" customWidth="1"/>
    <col min="2825" max="2825" width="6.85546875" style="778" customWidth="1"/>
    <col min="2826" max="2826" width="9.28515625" style="778" customWidth="1"/>
    <col min="2827" max="2827" width="10.5703125" style="778" customWidth="1"/>
    <col min="2828" max="2828" width="8.7109375" style="778" customWidth="1"/>
    <col min="2829" max="2829" width="7.42578125" style="778" customWidth="1"/>
    <col min="2830" max="2830" width="8.5703125" style="778" customWidth="1"/>
    <col min="2831" max="2831" width="8.7109375" style="778" customWidth="1"/>
    <col min="2832" max="2832" width="8.5703125" style="778" customWidth="1"/>
    <col min="2833" max="2833" width="7.85546875" style="778" customWidth="1"/>
    <col min="2834" max="2834" width="8.5703125" style="778" customWidth="1"/>
    <col min="2835" max="2836" width="10.5703125" style="778" customWidth="1"/>
    <col min="2837" max="2837" width="11.140625" style="778" customWidth="1"/>
    <col min="2838" max="2838" width="10.7109375" style="778" bestFit="1" customWidth="1"/>
    <col min="2839" max="3073" width="9.140625" style="778"/>
    <col min="3074" max="3074" width="11.28515625" style="778" customWidth="1"/>
    <col min="3075" max="3075" width="9.7109375" style="778" customWidth="1"/>
    <col min="3076" max="3076" width="8.140625" style="778" customWidth="1"/>
    <col min="3077" max="3077" width="7.42578125" style="778" customWidth="1"/>
    <col min="3078" max="3078" width="9.140625" style="778" customWidth="1"/>
    <col min="3079" max="3079" width="9.5703125" style="778" customWidth="1"/>
    <col min="3080" max="3080" width="8.140625" style="778" customWidth="1"/>
    <col min="3081" max="3081" width="6.85546875" style="778" customWidth="1"/>
    <col min="3082" max="3082" width="9.28515625" style="778" customWidth="1"/>
    <col min="3083" max="3083" width="10.5703125" style="778" customWidth="1"/>
    <col min="3084" max="3084" width="8.7109375" style="778" customWidth="1"/>
    <col min="3085" max="3085" width="7.42578125" style="778" customWidth="1"/>
    <col min="3086" max="3086" width="8.5703125" style="778" customWidth="1"/>
    <col min="3087" max="3087" width="8.7109375" style="778" customWidth="1"/>
    <col min="3088" max="3088" width="8.5703125" style="778" customWidth="1"/>
    <col min="3089" max="3089" width="7.85546875" style="778" customWidth="1"/>
    <col min="3090" max="3090" width="8.5703125" style="778" customWidth="1"/>
    <col min="3091" max="3092" width="10.5703125" style="778" customWidth="1"/>
    <col min="3093" max="3093" width="11.140625" style="778" customWidth="1"/>
    <col min="3094" max="3094" width="10.7109375" style="778" bestFit="1" customWidth="1"/>
    <col min="3095" max="3329" width="9.140625" style="778"/>
    <col min="3330" max="3330" width="11.28515625" style="778" customWidth="1"/>
    <col min="3331" max="3331" width="9.7109375" style="778" customWidth="1"/>
    <col min="3332" max="3332" width="8.140625" style="778" customWidth="1"/>
    <col min="3333" max="3333" width="7.42578125" style="778" customWidth="1"/>
    <col min="3334" max="3334" width="9.140625" style="778" customWidth="1"/>
    <col min="3335" max="3335" width="9.5703125" style="778" customWidth="1"/>
    <col min="3336" max="3336" width="8.140625" style="778" customWidth="1"/>
    <col min="3337" max="3337" width="6.85546875" style="778" customWidth="1"/>
    <col min="3338" max="3338" width="9.28515625" style="778" customWidth="1"/>
    <col min="3339" max="3339" width="10.5703125" style="778" customWidth="1"/>
    <col min="3340" max="3340" width="8.7109375" style="778" customWidth="1"/>
    <col min="3341" max="3341" width="7.42578125" style="778" customWidth="1"/>
    <col min="3342" max="3342" width="8.5703125" style="778" customWidth="1"/>
    <col min="3343" max="3343" width="8.7109375" style="778" customWidth="1"/>
    <col min="3344" max="3344" width="8.5703125" style="778" customWidth="1"/>
    <col min="3345" max="3345" width="7.85546875" style="778" customWidth="1"/>
    <col min="3346" max="3346" width="8.5703125" style="778" customWidth="1"/>
    <col min="3347" max="3348" width="10.5703125" style="778" customWidth="1"/>
    <col min="3349" max="3349" width="11.140625" style="778" customWidth="1"/>
    <col min="3350" max="3350" width="10.7109375" style="778" bestFit="1" customWidth="1"/>
    <col min="3351" max="3585" width="9.140625" style="778"/>
    <col min="3586" max="3586" width="11.28515625" style="778" customWidth="1"/>
    <col min="3587" max="3587" width="9.7109375" style="778" customWidth="1"/>
    <col min="3588" max="3588" width="8.140625" style="778" customWidth="1"/>
    <col min="3589" max="3589" width="7.42578125" style="778" customWidth="1"/>
    <col min="3590" max="3590" width="9.140625" style="778" customWidth="1"/>
    <col min="3591" max="3591" width="9.5703125" style="778" customWidth="1"/>
    <col min="3592" max="3592" width="8.140625" style="778" customWidth="1"/>
    <col min="3593" max="3593" width="6.85546875" style="778" customWidth="1"/>
    <col min="3594" max="3594" width="9.28515625" style="778" customWidth="1"/>
    <col min="3595" max="3595" width="10.5703125" style="778" customWidth="1"/>
    <col min="3596" max="3596" width="8.7109375" style="778" customWidth="1"/>
    <col min="3597" max="3597" width="7.42578125" style="778" customWidth="1"/>
    <col min="3598" max="3598" width="8.5703125" style="778" customWidth="1"/>
    <col min="3599" max="3599" width="8.7109375" style="778" customWidth="1"/>
    <col min="3600" max="3600" width="8.5703125" style="778" customWidth="1"/>
    <col min="3601" max="3601" width="7.85546875" style="778" customWidth="1"/>
    <col min="3602" max="3602" width="8.5703125" style="778" customWidth="1"/>
    <col min="3603" max="3604" width="10.5703125" style="778" customWidth="1"/>
    <col min="3605" max="3605" width="11.140625" style="778" customWidth="1"/>
    <col min="3606" max="3606" width="10.7109375" style="778" bestFit="1" customWidth="1"/>
    <col min="3607" max="3841" width="9.140625" style="778"/>
    <col min="3842" max="3842" width="11.28515625" style="778" customWidth="1"/>
    <col min="3843" max="3843" width="9.7109375" style="778" customWidth="1"/>
    <col min="3844" max="3844" width="8.140625" style="778" customWidth="1"/>
    <col min="3845" max="3845" width="7.42578125" style="778" customWidth="1"/>
    <col min="3846" max="3846" width="9.140625" style="778" customWidth="1"/>
    <col min="3847" max="3847" width="9.5703125" style="778" customWidth="1"/>
    <col min="3848" max="3848" width="8.140625" style="778" customWidth="1"/>
    <col min="3849" max="3849" width="6.85546875" style="778" customWidth="1"/>
    <col min="3850" max="3850" width="9.28515625" style="778" customWidth="1"/>
    <col min="3851" max="3851" width="10.5703125" style="778" customWidth="1"/>
    <col min="3852" max="3852" width="8.7109375" style="778" customWidth="1"/>
    <col min="3853" max="3853" width="7.42578125" style="778" customWidth="1"/>
    <col min="3854" max="3854" width="8.5703125" style="778" customWidth="1"/>
    <col min="3855" max="3855" width="8.7109375" style="778" customWidth="1"/>
    <col min="3856" max="3856" width="8.5703125" style="778" customWidth="1"/>
    <col min="3857" max="3857" width="7.85546875" style="778" customWidth="1"/>
    <col min="3858" max="3858" width="8.5703125" style="778" customWidth="1"/>
    <col min="3859" max="3860" width="10.5703125" style="778" customWidth="1"/>
    <col min="3861" max="3861" width="11.140625" style="778" customWidth="1"/>
    <col min="3862" max="3862" width="10.7109375" style="778" bestFit="1" customWidth="1"/>
    <col min="3863" max="4097" width="9.140625" style="778"/>
    <col min="4098" max="4098" width="11.28515625" style="778" customWidth="1"/>
    <col min="4099" max="4099" width="9.7109375" style="778" customWidth="1"/>
    <col min="4100" max="4100" width="8.140625" style="778" customWidth="1"/>
    <col min="4101" max="4101" width="7.42578125" style="778" customWidth="1"/>
    <col min="4102" max="4102" width="9.140625" style="778" customWidth="1"/>
    <col min="4103" max="4103" width="9.5703125" style="778" customWidth="1"/>
    <col min="4104" max="4104" width="8.140625" style="778" customWidth="1"/>
    <col min="4105" max="4105" width="6.85546875" style="778" customWidth="1"/>
    <col min="4106" max="4106" width="9.28515625" style="778" customWidth="1"/>
    <col min="4107" max="4107" width="10.5703125" style="778" customWidth="1"/>
    <col min="4108" max="4108" width="8.7109375" style="778" customWidth="1"/>
    <col min="4109" max="4109" width="7.42578125" style="778" customWidth="1"/>
    <col min="4110" max="4110" width="8.5703125" style="778" customWidth="1"/>
    <col min="4111" max="4111" width="8.7109375" style="778" customWidth="1"/>
    <col min="4112" max="4112" width="8.5703125" style="778" customWidth="1"/>
    <col min="4113" max="4113" width="7.85546875" style="778" customWidth="1"/>
    <col min="4114" max="4114" width="8.5703125" style="778" customWidth="1"/>
    <col min="4115" max="4116" width="10.5703125" style="778" customWidth="1"/>
    <col min="4117" max="4117" width="11.140625" style="778" customWidth="1"/>
    <col min="4118" max="4118" width="10.7109375" style="778" bestFit="1" customWidth="1"/>
    <col min="4119" max="4353" width="9.140625" style="778"/>
    <col min="4354" max="4354" width="11.28515625" style="778" customWidth="1"/>
    <col min="4355" max="4355" width="9.7109375" style="778" customWidth="1"/>
    <col min="4356" max="4356" width="8.140625" style="778" customWidth="1"/>
    <col min="4357" max="4357" width="7.42578125" style="778" customWidth="1"/>
    <col min="4358" max="4358" width="9.140625" style="778" customWidth="1"/>
    <col min="4359" max="4359" width="9.5703125" style="778" customWidth="1"/>
    <col min="4360" max="4360" width="8.140625" style="778" customWidth="1"/>
    <col min="4361" max="4361" width="6.85546875" style="778" customWidth="1"/>
    <col min="4362" max="4362" width="9.28515625" style="778" customWidth="1"/>
    <col min="4363" max="4363" width="10.5703125" style="778" customWidth="1"/>
    <col min="4364" max="4364" width="8.7109375" style="778" customWidth="1"/>
    <col min="4365" max="4365" width="7.42578125" style="778" customWidth="1"/>
    <col min="4366" max="4366" width="8.5703125" style="778" customWidth="1"/>
    <col min="4367" max="4367" width="8.7109375" style="778" customWidth="1"/>
    <col min="4368" max="4368" width="8.5703125" style="778" customWidth="1"/>
    <col min="4369" max="4369" width="7.85546875" style="778" customWidth="1"/>
    <col min="4370" max="4370" width="8.5703125" style="778" customWidth="1"/>
    <col min="4371" max="4372" width="10.5703125" style="778" customWidth="1"/>
    <col min="4373" max="4373" width="11.140625" style="778" customWidth="1"/>
    <col min="4374" max="4374" width="10.7109375" style="778" bestFit="1" customWidth="1"/>
    <col min="4375" max="4609" width="9.140625" style="778"/>
    <col min="4610" max="4610" width="11.28515625" style="778" customWidth="1"/>
    <col min="4611" max="4611" width="9.7109375" style="778" customWidth="1"/>
    <col min="4612" max="4612" width="8.140625" style="778" customWidth="1"/>
    <col min="4613" max="4613" width="7.42578125" style="778" customWidth="1"/>
    <col min="4614" max="4614" width="9.140625" style="778" customWidth="1"/>
    <col min="4615" max="4615" width="9.5703125" style="778" customWidth="1"/>
    <col min="4616" max="4616" width="8.140625" style="778" customWidth="1"/>
    <col min="4617" max="4617" width="6.85546875" style="778" customWidth="1"/>
    <col min="4618" max="4618" width="9.28515625" style="778" customWidth="1"/>
    <col min="4619" max="4619" width="10.5703125" style="778" customWidth="1"/>
    <col min="4620" max="4620" width="8.7109375" style="778" customWidth="1"/>
    <col min="4621" max="4621" width="7.42578125" style="778" customWidth="1"/>
    <col min="4622" max="4622" width="8.5703125" style="778" customWidth="1"/>
    <col min="4623" max="4623" width="8.7109375" style="778" customWidth="1"/>
    <col min="4624" max="4624" width="8.5703125" style="778" customWidth="1"/>
    <col min="4625" max="4625" width="7.85546875" style="778" customWidth="1"/>
    <col min="4626" max="4626" width="8.5703125" style="778" customWidth="1"/>
    <col min="4627" max="4628" width="10.5703125" style="778" customWidth="1"/>
    <col min="4629" max="4629" width="11.140625" style="778" customWidth="1"/>
    <col min="4630" max="4630" width="10.7109375" style="778" bestFit="1" customWidth="1"/>
    <col min="4631" max="4865" width="9.140625" style="778"/>
    <col min="4866" max="4866" width="11.28515625" style="778" customWidth="1"/>
    <col min="4867" max="4867" width="9.7109375" style="778" customWidth="1"/>
    <col min="4868" max="4868" width="8.140625" style="778" customWidth="1"/>
    <col min="4869" max="4869" width="7.42578125" style="778" customWidth="1"/>
    <col min="4870" max="4870" width="9.140625" style="778" customWidth="1"/>
    <col min="4871" max="4871" width="9.5703125" style="778" customWidth="1"/>
    <col min="4872" max="4872" width="8.140625" style="778" customWidth="1"/>
    <col min="4873" max="4873" width="6.85546875" style="778" customWidth="1"/>
    <col min="4874" max="4874" width="9.28515625" style="778" customWidth="1"/>
    <col min="4875" max="4875" width="10.5703125" style="778" customWidth="1"/>
    <col min="4876" max="4876" width="8.7109375" style="778" customWidth="1"/>
    <col min="4877" max="4877" width="7.42578125" style="778" customWidth="1"/>
    <col min="4878" max="4878" width="8.5703125" style="778" customWidth="1"/>
    <col min="4879" max="4879" width="8.7109375" style="778" customWidth="1"/>
    <col min="4880" max="4880" width="8.5703125" style="778" customWidth="1"/>
    <col min="4881" max="4881" width="7.85546875" style="778" customWidth="1"/>
    <col min="4882" max="4882" width="8.5703125" style="778" customWidth="1"/>
    <col min="4883" max="4884" width="10.5703125" style="778" customWidth="1"/>
    <col min="4885" max="4885" width="11.140625" style="778" customWidth="1"/>
    <col min="4886" max="4886" width="10.7109375" style="778" bestFit="1" customWidth="1"/>
    <col min="4887" max="5121" width="9.140625" style="778"/>
    <col min="5122" max="5122" width="11.28515625" style="778" customWidth="1"/>
    <col min="5123" max="5123" width="9.7109375" style="778" customWidth="1"/>
    <col min="5124" max="5124" width="8.140625" style="778" customWidth="1"/>
    <col min="5125" max="5125" width="7.42578125" style="778" customWidth="1"/>
    <col min="5126" max="5126" width="9.140625" style="778" customWidth="1"/>
    <col min="5127" max="5127" width="9.5703125" style="778" customWidth="1"/>
    <col min="5128" max="5128" width="8.140625" style="778" customWidth="1"/>
    <col min="5129" max="5129" width="6.85546875" style="778" customWidth="1"/>
    <col min="5130" max="5130" width="9.28515625" style="778" customWidth="1"/>
    <col min="5131" max="5131" width="10.5703125" style="778" customWidth="1"/>
    <col min="5132" max="5132" width="8.7109375" style="778" customWidth="1"/>
    <col min="5133" max="5133" width="7.42578125" style="778" customWidth="1"/>
    <col min="5134" max="5134" width="8.5703125" style="778" customWidth="1"/>
    <col min="5135" max="5135" width="8.7109375" style="778" customWidth="1"/>
    <col min="5136" max="5136" width="8.5703125" style="778" customWidth="1"/>
    <col min="5137" max="5137" width="7.85546875" style="778" customWidth="1"/>
    <col min="5138" max="5138" width="8.5703125" style="778" customWidth="1"/>
    <col min="5139" max="5140" width="10.5703125" style="778" customWidth="1"/>
    <col min="5141" max="5141" width="11.140625" style="778" customWidth="1"/>
    <col min="5142" max="5142" width="10.7109375" style="778" bestFit="1" customWidth="1"/>
    <col min="5143" max="5377" width="9.140625" style="778"/>
    <col min="5378" max="5378" width="11.28515625" style="778" customWidth="1"/>
    <col min="5379" max="5379" width="9.7109375" style="778" customWidth="1"/>
    <col min="5380" max="5380" width="8.140625" style="778" customWidth="1"/>
    <col min="5381" max="5381" width="7.42578125" style="778" customWidth="1"/>
    <col min="5382" max="5382" width="9.140625" style="778" customWidth="1"/>
    <col min="5383" max="5383" width="9.5703125" style="778" customWidth="1"/>
    <col min="5384" max="5384" width="8.140625" style="778" customWidth="1"/>
    <col min="5385" max="5385" width="6.85546875" style="778" customWidth="1"/>
    <col min="5386" max="5386" width="9.28515625" style="778" customWidth="1"/>
    <col min="5387" max="5387" width="10.5703125" style="778" customWidth="1"/>
    <col min="5388" max="5388" width="8.7109375" style="778" customWidth="1"/>
    <col min="5389" max="5389" width="7.42578125" style="778" customWidth="1"/>
    <col min="5390" max="5390" width="8.5703125" style="778" customWidth="1"/>
    <col min="5391" max="5391" width="8.7109375" style="778" customWidth="1"/>
    <col min="5392" max="5392" width="8.5703125" style="778" customWidth="1"/>
    <col min="5393" max="5393" width="7.85546875" style="778" customWidth="1"/>
    <col min="5394" max="5394" width="8.5703125" style="778" customWidth="1"/>
    <col min="5395" max="5396" width="10.5703125" style="778" customWidth="1"/>
    <col min="5397" max="5397" width="11.140625" style="778" customWidth="1"/>
    <col min="5398" max="5398" width="10.7109375" style="778" bestFit="1" customWidth="1"/>
    <col min="5399" max="5633" width="9.140625" style="778"/>
    <col min="5634" max="5634" width="11.28515625" style="778" customWidth="1"/>
    <col min="5635" max="5635" width="9.7109375" style="778" customWidth="1"/>
    <col min="5636" max="5636" width="8.140625" style="778" customWidth="1"/>
    <col min="5637" max="5637" width="7.42578125" style="778" customWidth="1"/>
    <col min="5638" max="5638" width="9.140625" style="778" customWidth="1"/>
    <col min="5639" max="5639" width="9.5703125" style="778" customWidth="1"/>
    <col min="5640" max="5640" width="8.140625" style="778" customWidth="1"/>
    <col min="5641" max="5641" width="6.85546875" style="778" customWidth="1"/>
    <col min="5642" max="5642" width="9.28515625" style="778" customWidth="1"/>
    <col min="5643" max="5643" width="10.5703125" style="778" customWidth="1"/>
    <col min="5644" max="5644" width="8.7109375" style="778" customWidth="1"/>
    <col min="5645" max="5645" width="7.42578125" style="778" customWidth="1"/>
    <col min="5646" max="5646" width="8.5703125" style="778" customWidth="1"/>
    <col min="5647" max="5647" width="8.7109375" style="778" customWidth="1"/>
    <col min="5648" max="5648" width="8.5703125" style="778" customWidth="1"/>
    <col min="5649" max="5649" width="7.85546875" style="778" customWidth="1"/>
    <col min="5650" max="5650" width="8.5703125" style="778" customWidth="1"/>
    <col min="5651" max="5652" width="10.5703125" style="778" customWidth="1"/>
    <col min="5653" max="5653" width="11.140625" style="778" customWidth="1"/>
    <col min="5654" max="5654" width="10.7109375" style="778" bestFit="1" customWidth="1"/>
    <col min="5655" max="5889" width="9.140625" style="778"/>
    <col min="5890" max="5890" width="11.28515625" style="778" customWidth="1"/>
    <col min="5891" max="5891" width="9.7109375" style="778" customWidth="1"/>
    <col min="5892" max="5892" width="8.140625" style="778" customWidth="1"/>
    <col min="5893" max="5893" width="7.42578125" style="778" customWidth="1"/>
    <col min="5894" max="5894" width="9.140625" style="778" customWidth="1"/>
    <col min="5895" max="5895" width="9.5703125" style="778" customWidth="1"/>
    <col min="5896" max="5896" width="8.140625" style="778" customWidth="1"/>
    <col min="5897" max="5897" width="6.85546875" style="778" customWidth="1"/>
    <col min="5898" max="5898" width="9.28515625" style="778" customWidth="1"/>
    <col min="5899" max="5899" width="10.5703125" style="778" customWidth="1"/>
    <col min="5900" max="5900" width="8.7109375" style="778" customWidth="1"/>
    <col min="5901" max="5901" width="7.42578125" style="778" customWidth="1"/>
    <col min="5902" max="5902" width="8.5703125" style="778" customWidth="1"/>
    <col min="5903" max="5903" width="8.7109375" style="778" customWidth="1"/>
    <col min="5904" max="5904" width="8.5703125" style="778" customWidth="1"/>
    <col min="5905" max="5905" width="7.85546875" style="778" customWidth="1"/>
    <col min="5906" max="5906" width="8.5703125" style="778" customWidth="1"/>
    <col min="5907" max="5908" width="10.5703125" style="778" customWidth="1"/>
    <col min="5909" max="5909" width="11.140625" style="778" customWidth="1"/>
    <col min="5910" max="5910" width="10.7109375" style="778" bestFit="1" customWidth="1"/>
    <col min="5911" max="6145" width="9.140625" style="778"/>
    <col min="6146" max="6146" width="11.28515625" style="778" customWidth="1"/>
    <col min="6147" max="6147" width="9.7109375" style="778" customWidth="1"/>
    <col min="6148" max="6148" width="8.140625" style="778" customWidth="1"/>
    <col min="6149" max="6149" width="7.42578125" style="778" customWidth="1"/>
    <col min="6150" max="6150" width="9.140625" style="778" customWidth="1"/>
    <col min="6151" max="6151" width="9.5703125" style="778" customWidth="1"/>
    <col min="6152" max="6152" width="8.140625" style="778" customWidth="1"/>
    <col min="6153" max="6153" width="6.85546875" style="778" customWidth="1"/>
    <col min="6154" max="6154" width="9.28515625" style="778" customWidth="1"/>
    <col min="6155" max="6155" width="10.5703125" style="778" customWidth="1"/>
    <col min="6156" max="6156" width="8.7109375" style="778" customWidth="1"/>
    <col min="6157" max="6157" width="7.42578125" style="778" customWidth="1"/>
    <col min="6158" max="6158" width="8.5703125" style="778" customWidth="1"/>
    <col min="6159" max="6159" width="8.7109375" style="778" customWidth="1"/>
    <col min="6160" max="6160" width="8.5703125" style="778" customWidth="1"/>
    <col min="6161" max="6161" width="7.85546875" style="778" customWidth="1"/>
    <col min="6162" max="6162" width="8.5703125" style="778" customWidth="1"/>
    <col min="6163" max="6164" width="10.5703125" style="778" customWidth="1"/>
    <col min="6165" max="6165" width="11.140625" style="778" customWidth="1"/>
    <col min="6166" max="6166" width="10.7109375" style="778" bestFit="1" customWidth="1"/>
    <col min="6167" max="6401" width="9.140625" style="778"/>
    <col min="6402" max="6402" width="11.28515625" style="778" customWidth="1"/>
    <col min="6403" max="6403" width="9.7109375" style="778" customWidth="1"/>
    <col min="6404" max="6404" width="8.140625" style="778" customWidth="1"/>
    <col min="6405" max="6405" width="7.42578125" style="778" customWidth="1"/>
    <col min="6406" max="6406" width="9.140625" style="778" customWidth="1"/>
    <col min="6407" max="6407" width="9.5703125" style="778" customWidth="1"/>
    <col min="6408" max="6408" width="8.140625" style="778" customWidth="1"/>
    <col min="6409" max="6409" width="6.85546875" style="778" customWidth="1"/>
    <col min="6410" max="6410" width="9.28515625" style="778" customWidth="1"/>
    <col min="6411" max="6411" width="10.5703125" style="778" customWidth="1"/>
    <col min="6412" max="6412" width="8.7109375" style="778" customWidth="1"/>
    <col min="6413" max="6413" width="7.42578125" style="778" customWidth="1"/>
    <col min="6414" max="6414" width="8.5703125" style="778" customWidth="1"/>
    <col min="6415" max="6415" width="8.7109375" style="778" customWidth="1"/>
    <col min="6416" max="6416" width="8.5703125" style="778" customWidth="1"/>
    <col min="6417" max="6417" width="7.85546875" style="778" customWidth="1"/>
    <col min="6418" max="6418" width="8.5703125" style="778" customWidth="1"/>
    <col min="6419" max="6420" width="10.5703125" style="778" customWidth="1"/>
    <col min="6421" max="6421" width="11.140625" style="778" customWidth="1"/>
    <col min="6422" max="6422" width="10.7109375" style="778" bestFit="1" customWidth="1"/>
    <col min="6423" max="6657" width="9.140625" style="778"/>
    <col min="6658" max="6658" width="11.28515625" style="778" customWidth="1"/>
    <col min="6659" max="6659" width="9.7109375" style="778" customWidth="1"/>
    <col min="6660" max="6660" width="8.140625" style="778" customWidth="1"/>
    <col min="6661" max="6661" width="7.42578125" style="778" customWidth="1"/>
    <col min="6662" max="6662" width="9.140625" style="778" customWidth="1"/>
    <col min="6663" max="6663" width="9.5703125" style="778" customWidth="1"/>
    <col min="6664" max="6664" width="8.140625" style="778" customWidth="1"/>
    <col min="6665" max="6665" width="6.85546875" style="778" customWidth="1"/>
    <col min="6666" max="6666" width="9.28515625" style="778" customWidth="1"/>
    <col min="6667" max="6667" width="10.5703125" style="778" customWidth="1"/>
    <col min="6668" max="6668" width="8.7109375" style="778" customWidth="1"/>
    <col min="6669" max="6669" width="7.42578125" style="778" customWidth="1"/>
    <col min="6670" max="6670" width="8.5703125" style="778" customWidth="1"/>
    <col min="6671" max="6671" width="8.7109375" style="778" customWidth="1"/>
    <col min="6672" max="6672" width="8.5703125" style="778" customWidth="1"/>
    <col min="6673" max="6673" width="7.85546875" style="778" customWidth="1"/>
    <col min="6674" max="6674" width="8.5703125" style="778" customWidth="1"/>
    <col min="6675" max="6676" width="10.5703125" style="778" customWidth="1"/>
    <col min="6677" max="6677" width="11.140625" style="778" customWidth="1"/>
    <col min="6678" max="6678" width="10.7109375" style="778" bestFit="1" customWidth="1"/>
    <col min="6679" max="6913" width="9.140625" style="778"/>
    <col min="6914" max="6914" width="11.28515625" style="778" customWidth="1"/>
    <col min="6915" max="6915" width="9.7109375" style="778" customWidth="1"/>
    <col min="6916" max="6916" width="8.140625" style="778" customWidth="1"/>
    <col min="6917" max="6917" width="7.42578125" style="778" customWidth="1"/>
    <col min="6918" max="6918" width="9.140625" style="778" customWidth="1"/>
    <col min="6919" max="6919" width="9.5703125" style="778" customWidth="1"/>
    <col min="6920" max="6920" width="8.140625" style="778" customWidth="1"/>
    <col min="6921" max="6921" width="6.85546875" style="778" customWidth="1"/>
    <col min="6922" max="6922" width="9.28515625" style="778" customWidth="1"/>
    <col min="6923" max="6923" width="10.5703125" style="778" customWidth="1"/>
    <col min="6924" max="6924" width="8.7109375" style="778" customWidth="1"/>
    <col min="6925" max="6925" width="7.42578125" style="778" customWidth="1"/>
    <col min="6926" max="6926" width="8.5703125" style="778" customWidth="1"/>
    <col min="6927" max="6927" width="8.7109375" style="778" customWidth="1"/>
    <col min="6928" max="6928" width="8.5703125" style="778" customWidth="1"/>
    <col min="6929" max="6929" width="7.85546875" style="778" customWidth="1"/>
    <col min="6930" max="6930" width="8.5703125" style="778" customWidth="1"/>
    <col min="6931" max="6932" width="10.5703125" style="778" customWidth="1"/>
    <col min="6933" max="6933" width="11.140625" style="778" customWidth="1"/>
    <col min="6934" max="6934" width="10.7109375" style="778" bestFit="1" customWidth="1"/>
    <col min="6935" max="7169" width="9.140625" style="778"/>
    <col min="7170" max="7170" width="11.28515625" style="778" customWidth="1"/>
    <col min="7171" max="7171" width="9.7109375" style="778" customWidth="1"/>
    <col min="7172" max="7172" width="8.140625" style="778" customWidth="1"/>
    <col min="7173" max="7173" width="7.42578125" style="778" customWidth="1"/>
    <col min="7174" max="7174" width="9.140625" style="778" customWidth="1"/>
    <col min="7175" max="7175" width="9.5703125" style="778" customWidth="1"/>
    <col min="7176" max="7176" width="8.140625" style="778" customWidth="1"/>
    <col min="7177" max="7177" width="6.85546875" style="778" customWidth="1"/>
    <col min="7178" max="7178" width="9.28515625" style="778" customWidth="1"/>
    <col min="7179" max="7179" width="10.5703125" style="778" customWidth="1"/>
    <col min="7180" max="7180" width="8.7109375" style="778" customWidth="1"/>
    <col min="7181" max="7181" width="7.42578125" style="778" customWidth="1"/>
    <col min="7182" max="7182" width="8.5703125" style="778" customWidth="1"/>
    <col min="7183" max="7183" width="8.7109375" style="778" customWidth="1"/>
    <col min="7184" max="7184" width="8.5703125" style="778" customWidth="1"/>
    <col min="7185" max="7185" width="7.85546875" style="778" customWidth="1"/>
    <col min="7186" max="7186" width="8.5703125" style="778" customWidth="1"/>
    <col min="7187" max="7188" width="10.5703125" style="778" customWidth="1"/>
    <col min="7189" max="7189" width="11.140625" style="778" customWidth="1"/>
    <col min="7190" max="7190" width="10.7109375" style="778" bestFit="1" customWidth="1"/>
    <col min="7191" max="7425" width="9.140625" style="778"/>
    <col min="7426" max="7426" width="11.28515625" style="778" customWidth="1"/>
    <col min="7427" max="7427" width="9.7109375" style="778" customWidth="1"/>
    <col min="7428" max="7428" width="8.140625" style="778" customWidth="1"/>
    <col min="7429" max="7429" width="7.42578125" style="778" customWidth="1"/>
    <col min="7430" max="7430" width="9.140625" style="778" customWidth="1"/>
    <col min="7431" max="7431" width="9.5703125" style="778" customWidth="1"/>
    <col min="7432" max="7432" width="8.140625" style="778" customWidth="1"/>
    <col min="7433" max="7433" width="6.85546875" style="778" customWidth="1"/>
    <col min="7434" max="7434" width="9.28515625" style="778" customWidth="1"/>
    <col min="7435" max="7435" width="10.5703125" style="778" customWidth="1"/>
    <col min="7436" max="7436" width="8.7109375" style="778" customWidth="1"/>
    <col min="7437" max="7437" width="7.42578125" style="778" customWidth="1"/>
    <col min="7438" max="7438" width="8.5703125" style="778" customWidth="1"/>
    <col min="7439" max="7439" width="8.7109375" style="778" customWidth="1"/>
    <col min="7440" max="7440" width="8.5703125" style="778" customWidth="1"/>
    <col min="7441" max="7441" width="7.85546875" style="778" customWidth="1"/>
    <col min="7442" max="7442" width="8.5703125" style="778" customWidth="1"/>
    <col min="7443" max="7444" width="10.5703125" style="778" customWidth="1"/>
    <col min="7445" max="7445" width="11.140625" style="778" customWidth="1"/>
    <col min="7446" max="7446" width="10.7109375" style="778" bestFit="1" customWidth="1"/>
    <col min="7447" max="7681" width="9.140625" style="778"/>
    <col min="7682" max="7682" width="11.28515625" style="778" customWidth="1"/>
    <col min="7683" max="7683" width="9.7109375" style="778" customWidth="1"/>
    <col min="7684" max="7684" width="8.140625" style="778" customWidth="1"/>
    <col min="7685" max="7685" width="7.42578125" style="778" customWidth="1"/>
    <col min="7686" max="7686" width="9.140625" style="778" customWidth="1"/>
    <col min="7687" max="7687" width="9.5703125" style="778" customWidth="1"/>
    <col min="7688" max="7688" width="8.140625" style="778" customWidth="1"/>
    <col min="7689" max="7689" width="6.85546875" style="778" customWidth="1"/>
    <col min="7690" max="7690" width="9.28515625" style="778" customWidth="1"/>
    <col min="7691" max="7691" width="10.5703125" style="778" customWidth="1"/>
    <col min="7692" max="7692" width="8.7109375" style="778" customWidth="1"/>
    <col min="7693" max="7693" width="7.42578125" style="778" customWidth="1"/>
    <col min="7694" max="7694" width="8.5703125" style="778" customWidth="1"/>
    <col min="7695" max="7695" width="8.7109375" style="778" customWidth="1"/>
    <col min="7696" max="7696" width="8.5703125" style="778" customWidth="1"/>
    <col min="7697" max="7697" width="7.85546875" style="778" customWidth="1"/>
    <col min="7698" max="7698" width="8.5703125" style="778" customWidth="1"/>
    <col min="7699" max="7700" width="10.5703125" style="778" customWidth="1"/>
    <col min="7701" max="7701" width="11.140625" style="778" customWidth="1"/>
    <col min="7702" max="7702" width="10.7109375" style="778" bestFit="1" customWidth="1"/>
    <col min="7703" max="7937" width="9.140625" style="778"/>
    <col min="7938" max="7938" width="11.28515625" style="778" customWidth="1"/>
    <col min="7939" max="7939" width="9.7109375" style="778" customWidth="1"/>
    <col min="7940" max="7940" width="8.140625" style="778" customWidth="1"/>
    <col min="7941" max="7941" width="7.42578125" style="778" customWidth="1"/>
    <col min="7942" max="7942" width="9.140625" style="778" customWidth="1"/>
    <col min="7943" max="7943" width="9.5703125" style="778" customWidth="1"/>
    <col min="7944" max="7944" width="8.140625" style="778" customWidth="1"/>
    <col min="7945" max="7945" width="6.85546875" style="778" customWidth="1"/>
    <col min="7946" max="7946" width="9.28515625" style="778" customWidth="1"/>
    <col min="7947" max="7947" width="10.5703125" style="778" customWidth="1"/>
    <col min="7948" max="7948" width="8.7109375" style="778" customWidth="1"/>
    <col min="7949" max="7949" width="7.42578125" style="778" customWidth="1"/>
    <col min="7950" max="7950" width="8.5703125" style="778" customWidth="1"/>
    <col min="7951" max="7951" width="8.7109375" style="778" customWidth="1"/>
    <col min="7952" max="7952" width="8.5703125" style="778" customWidth="1"/>
    <col min="7953" max="7953" width="7.85546875" style="778" customWidth="1"/>
    <col min="7954" max="7954" width="8.5703125" style="778" customWidth="1"/>
    <col min="7955" max="7956" width="10.5703125" style="778" customWidth="1"/>
    <col min="7957" max="7957" width="11.140625" style="778" customWidth="1"/>
    <col min="7958" max="7958" width="10.7109375" style="778" bestFit="1" customWidth="1"/>
    <col min="7959" max="8193" width="9.140625" style="778"/>
    <col min="8194" max="8194" width="11.28515625" style="778" customWidth="1"/>
    <col min="8195" max="8195" width="9.7109375" style="778" customWidth="1"/>
    <col min="8196" max="8196" width="8.140625" style="778" customWidth="1"/>
    <col min="8197" max="8197" width="7.42578125" style="778" customWidth="1"/>
    <col min="8198" max="8198" width="9.140625" style="778" customWidth="1"/>
    <col min="8199" max="8199" width="9.5703125" style="778" customWidth="1"/>
    <col min="8200" max="8200" width="8.140625" style="778" customWidth="1"/>
    <col min="8201" max="8201" width="6.85546875" style="778" customWidth="1"/>
    <col min="8202" max="8202" width="9.28515625" style="778" customWidth="1"/>
    <col min="8203" max="8203" width="10.5703125" style="778" customWidth="1"/>
    <col min="8204" max="8204" width="8.7109375" style="778" customWidth="1"/>
    <col min="8205" max="8205" width="7.42578125" style="778" customWidth="1"/>
    <col min="8206" max="8206" width="8.5703125" style="778" customWidth="1"/>
    <col min="8207" max="8207" width="8.7109375" style="778" customWidth="1"/>
    <col min="8208" max="8208" width="8.5703125" style="778" customWidth="1"/>
    <col min="8209" max="8209" width="7.85546875" style="778" customWidth="1"/>
    <col min="8210" max="8210" width="8.5703125" style="778" customWidth="1"/>
    <col min="8211" max="8212" width="10.5703125" style="778" customWidth="1"/>
    <col min="8213" max="8213" width="11.140625" style="778" customWidth="1"/>
    <col min="8214" max="8214" width="10.7109375" style="778" bestFit="1" customWidth="1"/>
    <col min="8215" max="8449" width="9.140625" style="778"/>
    <col min="8450" max="8450" width="11.28515625" style="778" customWidth="1"/>
    <col min="8451" max="8451" width="9.7109375" style="778" customWidth="1"/>
    <col min="8452" max="8452" width="8.140625" style="778" customWidth="1"/>
    <col min="8453" max="8453" width="7.42578125" style="778" customWidth="1"/>
    <col min="8454" max="8454" width="9.140625" style="778" customWidth="1"/>
    <col min="8455" max="8455" width="9.5703125" style="778" customWidth="1"/>
    <col min="8456" max="8456" width="8.140625" style="778" customWidth="1"/>
    <col min="8457" max="8457" width="6.85546875" style="778" customWidth="1"/>
    <col min="8458" max="8458" width="9.28515625" style="778" customWidth="1"/>
    <col min="8459" max="8459" width="10.5703125" style="778" customWidth="1"/>
    <col min="8460" max="8460" width="8.7109375" style="778" customWidth="1"/>
    <col min="8461" max="8461" width="7.42578125" style="778" customWidth="1"/>
    <col min="8462" max="8462" width="8.5703125" style="778" customWidth="1"/>
    <col min="8463" max="8463" width="8.7109375" style="778" customWidth="1"/>
    <col min="8464" max="8464" width="8.5703125" style="778" customWidth="1"/>
    <col min="8465" max="8465" width="7.85546875" style="778" customWidth="1"/>
    <col min="8466" max="8466" width="8.5703125" style="778" customWidth="1"/>
    <col min="8467" max="8468" width="10.5703125" style="778" customWidth="1"/>
    <col min="8469" max="8469" width="11.140625" style="778" customWidth="1"/>
    <col min="8470" max="8470" width="10.7109375" style="778" bestFit="1" customWidth="1"/>
    <col min="8471" max="8705" width="9.140625" style="778"/>
    <col min="8706" max="8706" width="11.28515625" style="778" customWidth="1"/>
    <col min="8707" max="8707" width="9.7109375" style="778" customWidth="1"/>
    <col min="8708" max="8708" width="8.140625" style="778" customWidth="1"/>
    <col min="8709" max="8709" width="7.42578125" style="778" customWidth="1"/>
    <col min="8710" max="8710" width="9.140625" style="778" customWidth="1"/>
    <col min="8711" max="8711" width="9.5703125" style="778" customWidth="1"/>
    <col min="8712" max="8712" width="8.140625" style="778" customWidth="1"/>
    <col min="8713" max="8713" width="6.85546875" style="778" customWidth="1"/>
    <col min="8714" max="8714" width="9.28515625" style="778" customWidth="1"/>
    <col min="8715" max="8715" width="10.5703125" style="778" customWidth="1"/>
    <col min="8716" max="8716" width="8.7109375" style="778" customWidth="1"/>
    <col min="8717" max="8717" width="7.42578125" style="778" customWidth="1"/>
    <col min="8718" max="8718" width="8.5703125" style="778" customWidth="1"/>
    <col min="8719" max="8719" width="8.7109375" style="778" customWidth="1"/>
    <col min="8720" max="8720" width="8.5703125" style="778" customWidth="1"/>
    <col min="8721" max="8721" width="7.85546875" style="778" customWidth="1"/>
    <col min="8722" max="8722" width="8.5703125" style="778" customWidth="1"/>
    <col min="8723" max="8724" width="10.5703125" style="778" customWidth="1"/>
    <col min="8725" max="8725" width="11.140625" style="778" customWidth="1"/>
    <col min="8726" max="8726" width="10.7109375" style="778" bestFit="1" customWidth="1"/>
    <col min="8727" max="8961" width="9.140625" style="778"/>
    <col min="8962" max="8962" width="11.28515625" style="778" customWidth="1"/>
    <col min="8963" max="8963" width="9.7109375" style="778" customWidth="1"/>
    <col min="8964" max="8964" width="8.140625" style="778" customWidth="1"/>
    <col min="8965" max="8965" width="7.42578125" style="778" customWidth="1"/>
    <col min="8966" max="8966" width="9.140625" style="778" customWidth="1"/>
    <col min="8967" max="8967" width="9.5703125" style="778" customWidth="1"/>
    <col min="8968" max="8968" width="8.140625" style="778" customWidth="1"/>
    <col min="8969" max="8969" width="6.85546875" style="778" customWidth="1"/>
    <col min="8970" max="8970" width="9.28515625" style="778" customWidth="1"/>
    <col min="8971" max="8971" width="10.5703125" style="778" customWidth="1"/>
    <col min="8972" max="8972" width="8.7109375" style="778" customWidth="1"/>
    <col min="8973" max="8973" width="7.42578125" style="778" customWidth="1"/>
    <col min="8974" max="8974" width="8.5703125" style="778" customWidth="1"/>
    <col min="8975" max="8975" width="8.7109375" style="778" customWidth="1"/>
    <col min="8976" max="8976" width="8.5703125" style="778" customWidth="1"/>
    <col min="8977" max="8977" width="7.85546875" style="778" customWidth="1"/>
    <col min="8978" max="8978" width="8.5703125" style="778" customWidth="1"/>
    <col min="8979" max="8980" width="10.5703125" style="778" customWidth="1"/>
    <col min="8981" max="8981" width="11.140625" style="778" customWidth="1"/>
    <col min="8982" max="8982" width="10.7109375" style="778" bestFit="1" customWidth="1"/>
    <col min="8983" max="9217" width="9.140625" style="778"/>
    <col min="9218" max="9218" width="11.28515625" style="778" customWidth="1"/>
    <col min="9219" max="9219" width="9.7109375" style="778" customWidth="1"/>
    <col min="9220" max="9220" width="8.140625" style="778" customWidth="1"/>
    <col min="9221" max="9221" width="7.42578125" style="778" customWidth="1"/>
    <col min="9222" max="9222" width="9.140625" style="778" customWidth="1"/>
    <col min="9223" max="9223" width="9.5703125" style="778" customWidth="1"/>
    <col min="9224" max="9224" width="8.140625" style="778" customWidth="1"/>
    <col min="9225" max="9225" width="6.85546875" style="778" customWidth="1"/>
    <col min="9226" max="9226" width="9.28515625" style="778" customWidth="1"/>
    <col min="9227" max="9227" width="10.5703125" style="778" customWidth="1"/>
    <col min="9228" max="9228" width="8.7109375" style="778" customWidth="1"/>
    <col min="9229" max="9229" width="7.42578125" style="778" customWidth="1"/>
    <col min="9230" max="9230" width="8.5703125" style="778" customWidth="1"/>
    <col min="9231" max="9231" width="8.7109375" style="778" customWidth="1"/>
    <col min="9232" max="9232" width="8.5703125" style="778" customWidth="1"/>
    <col min="9233" max="9233" width="7.85546875" style="778" customWidth="1"/>
    <col min="9234" max="9234" width="8.5703125" style="778" customWidth="1"/>
    <col min="9235" max="9236" width="10.5703125" style="778" customWidth="1"/>
    <col min="9237" max="9237" width="11.140625" style="778" customWidth="1"/>
    <col min="9238" max="9238" width="10.7109375" style="778" bestFit="1" customWidth="1"/>
    <col min="9239" max="9473" width="9.140625" style="778"/>
    <col min="9474" max="9474" width="11.28515625" style="778" customWidth="1"/>
    <col min="9475" max="9475" width="9.7109375" style="778" customWidth="1"/>
    <col min="9476" max="9476" width="8.140625" style="778" customWidth="1"/>
    <col min="9477" max="9477" width="7.42578125" style="778" customWidth="1"/>
    <col min="9478" max="9478" width="9.140625" style="778" customWidth="1"/>
    <col min="9479" max="9479" width="9.5703125" style="778" customWidth="1"/>
    <col min="9480" max="9480" width="8.140625" style="778" customWidth="1"/>
    <col min="9481" max="9481" width="6.85546875" style="778" customWidth="1"/>
    <col min="9482" max="9482" width="9.28515625" style="778" customWidth="1"/>
    <col min="9483" max="9483" width="10.5703125" style="778" customWidth="1"/>
    <col min="9484" max="9484" width="8.7109375" style="778" customWidth="1"/>
    <col min="9485" max="9485" width="7.42578125" style="778" customWidth="1"/>
    <col min="9486" max="9486" width="8.5703125" style="778" customWidth="1"/>
    <col min="9487" max="9487" width="8.7109375" style="778" customWidth="1"/>
    <col min="9488" max="9488" width="8.5703125" style="778" customWidth="1"/>
    <col min="9489" max="9489" width="7.85546875" style="778" customWidth="1"/>
    <col min="9490" max="9490" width="8.5703125" style="778" customWidth="1"/>
    <col min="9491" max="9492" width="10.5703125" style="778" customWidth="1"/>
    <col min="9493" max="9493" width="11.140625" style="778" customWidth="1"/>
    <col min="9494" max="9494" width="10.7109375" style="778" bestFit="1" customWidth="1"/>
    <col min="9495" max="9729" width="9.140625" style="778"/>
    <col min="9730" max="9730" width="11.28515625" style="778" customWidth="1"/>
    <col min="9731" max="9731" width="9.7109375" style="778" customWidth="1"/>
    <col min="9732" max="9732" width="8.140625" style="778" customWidth="1"/>
    <col min="9733" max="9733" width="7.42578125" style="778" customWidth="1"/>
    <col min="9734" max="9734" width="9.140625" style="778" customWidth="1"/>
    <col min="9735" max="9735" width="9.5703125" style="778" customWidth="1"/>
    <col min="9736" max="9736" width="8.140625" style="778" customWidth="1"/>
    <col min="9737" max="9737" width="6.85546875" style="778" customWidth="1"/>
    <col min="9738" max="9738" width="9.28515625" style="778" customWidth="1"/>
    <col min="9739" max="9739" width="10.5703125" style="778" customWidth="1"/>
    <col min="9740" max="9740" width="8.7109375" style="778" customWidth="1"/>
    <col min="9741" max="9741" width="7.42578125" style="778" customWidth="1"/>
    <col min="9742" max="9742" width="8.5703125" style="778" customWidth="1"/>
    <col min="9743" max="9743" width="8.7109375" style="778" customWidth="1"/>
    <col min="9744" max="9744" width="8.5703125" style="778" customWidth="1"/>
    <col min="9745" max="9745" width="7.85546875" style="778" customWidth="1"/>
    <col min="9746" max="9746" width="8.5703125" style="778" customWidth="1"/>
    <col min="9747" max="9748" width="10.5703125" style="778" customWidth="1"/>
    <col min="9749" max="9749" width="11.140625" style="778" customWidth="1"/>
    <col min="9750" max="9750" width="10.7109375" style="778" bestFit="1" customWidth="1"/>
    <col min="9751" max="9985" width="9.140625" style="778"/>
    <col min="9986" max="9986" width="11.28515625" style="778" customWidth="1"/>
    <col min="9987" max="9987" width="9.7109375" style="778" customWidth="1"/>
    <col min="9988" max="9988" width="8.140625" style="778" customWidth="1"/>
    <col min="9989" max="9989" width="7.42578125" style="778" customWidth="1"/>
    <col min="9990" max="9990" width="9.140625" style="778" customWidth="1"/>
    <col min="9991" max="9991" width="9.5703125" style="778" customWidth="1"/>
    <col min="9992" max="9992" width="8.140625" style="778" customWidth="1"/>
    <col min="9993" max="9993" width="6.85546875" style="778" customWidth="1"/>
    <col min="9994" max="9994" width="9.28515625" style="778" customWidth="1"/>
    <col min="9995" max="9995" width="10.5703125" style="778" customWidth="1"/>
    <col min="9996" max="9996" width="8.7109375" style="778" customWidth="1"/>
    <col min="9997" max="9997" width="7.42578125" style="778" customWidth="1"/>
    <col min="9998" max="9998" width="8.5703125" style="778" customWidth="1"/>
    <col min="9999" max="9999" width="8.7109375" style="778" customWidth="1"/>
    <col min="10000" max="10000" width="8.5703125" style="778" customWidth="1"/>
    <col min="10001" max="10001" width="7.85546875" style="778" customWidth="1"/>
    <col min="10002" max="10002" width="8.5703125" style="778" customWidth="1"/>
    <col min="10003" max="10004" width="10.5703125" style="778" customWidth="1"/>
    <col min="10005" max="10005" width="11.140625" style="778" customWidth="1"/>
    <col min="10006" max="10006" width="10.7109375" style="778" bestFit="1" customWidth="1"/>
    <col min="10007" max="10241" width="9.140625" style="778"/>
    <col min="10242" max="10242" width="11.28515625" style="778" customWidth="1"/>
    <col min="10243" max="10243" width="9.7109375" style="778" customWidth="1"/>
    <col min="10244" max="10244" width="8.140625" style="778" customWidth="1"/>
    <col min="10245" max="10245" width="7.42578125" style="778" customWidth="1"/>
    <col min="10246" max="10246" width="9.140625" style="778" customWidth="1"/>
    <col min="10247" max="10247" width="9.5703125" style="778" customWidth="1"/>
    <col min="10248" max="10248" width="8.140625" style="778" customWidth="1"/>
    <col min="10249" max="10249" width="6.85546875" style="778" customWidth="1"/>
    <col min="10250" max="10250" width="9.28515625" style="778" customWidth="1"/>
    <col min="10251" max="10251" width="10.5703125" style="778" customWidth="1"/>
    <col min="10252" max="10252" width="8.7109375" style="778" customWidth="1"/>
    <col min="10253" max="10253" width="7.42578125" style="778" customWidth="1"/>
    <col min="10254" max="10254" width="8.5703125" style="778" customWidth="1"/>
    <col min="10255" max="10255" width="8.7109375" style="778" customWidth="1"/>
    <col min="10256" max="10256" width="8.5703125" style="778" customWidth="1"/>
    <col min="10257" max="10257" width="7.85546875" style="778" customWidth="1"/>
    <col min="10258" max="10258" width="8.5703125" style="778" customWidth="1"/>
    <col min="10259" max="10260" width="10.5703125" style="778" customWidth="1"/>
    <col min="10261" max="10261" width="11.140625" style="778" customWidth="1"/>
    <col min="10262" max="10262" width="10.7109375" style="778" bestFit="1" customWidth="1"/>
    <col min="10263" max="10497" width="9.140625" style="778"/>
    <col min="10498" max="10498" width="11.28515625" style="778" customWidth="1"/>
    <col min="10499" max="10499" width="9.7109375" style="778" customWidth="1"/>
    <col min="10500" max="10500" width="8.140625" style="778" customWidth="1"/>
    <col min="10501" max="10501" width="7.42578125" style="778" customWidth="1"/>
    <col min="10502" max="10502" width="9.140625" style="778" customWidth="1"/>
    <col min="10503" max="10503" width="9.5703125" style="778" customWidth="1"/>
    <col min="10504" max="10504" width="8.140625" style="778" customWidth="1"/>
    <col min="10505" max="10505" width="6.85546875" style="778" customWidth="1"/>
    <col min="10506" max="10506" width="9.28515625" style="778" customWidth="1"/>
    <col min="10507" max="10507" width="10.5703125" style="778" customWidth="1"/>
    <col min="10508" max="10508" width="8.7109375" style="778" customWidth="1"/>
    <col min="10509" max="10509" width="7.42578125" style="778" customWidth="1"/>
    <col min="10510" max="10510" width="8.5703125" style="778" customWidth="1"/>
    <col min="10511" max="10511" width="8.7109375" style="778" customWidth="1"/>
    <col min="10512" max="10512" width="8.5703125" style="778" customWidth="1"/>
    <col min="10513" max="10513" width="7.85546875" style="778" customWidth="1"/>
    <col min="10514" max="10514" width="8.5703125" style="778" customWidth="1"/>
    <col min="10515" max="10516" width="10.5703125" style="778" customWidth="1"/>
    <col min="10517" max="10517" width="11.140625" style="778" customWidth="1"/>
    <col min="10518" max="10518" width="10.7109375" style="778" bestFit="1" customWidth="1"/>
    <col min="10519" max="10753" width="9.140625" style="778"/>
    <col min="10754" max="10754" width="11.28515625" style="778" customWidth="1"/>
    <col min="10755" max="10755" width="9.7109375" style="778" customWidth="1"/>
    <col min="10756" max="10756" width="8.140625" style="778" customWidth="1"/>
    <col min="10757" max="10757" width="7.42578125" style="778" customWidth="1"/>
    <col min="10758" max="10758" width="9.140625" style="778" customWidth="1"/>
    <col min="10759" max="10759" width="9.5703125" style="778" customWidth="1"/>
    <col min="10760" max="10760" width="8.140625" style="778" customWidth="1"/>
    <col min="10761" max="10761" width="6.85546875" style="778" customWidth="1"/>
    <col min="10762" max="10762" width="9.28515625" style="778" customWidth="1"/>
    <col min="10763" max="10763" width="10.5703125" style="778" customWidth="1"/>
    <col min="10764" max="10764" width="8.7109375" style="778" customWidth="1"/>
    <col min="10765" max="10765" width="7.42578125" style="778" customWidth="1"/>
    <col min="10766" max="10766" width="8.5703125" style="778" customWidth="1"/>
    <col min="10767" max="10767" width="8.7109375" style="778" customWidth="1"/>
    <col min="10768" max="10768" width="8.5703125" style="778" customWidth="1"/>
    <col min="10769" max="10769" width="7.85546875" style="778" customWidth="1"/>
    <col min="10770" max="10770" width="8.5703125" style="778" customWidth="1"/>
    <col min="10771" max="10772" width="10.5703125" style="778" customWidth="1"/>
    <col min="10773" max="10773" width="11.140625" style="778" customWidth="1"/>
    <col min="10774" max="10774" width="10.7109375" style="778" bestFit="1" customWidth="1"/>
    <col min="10775" max="11009" width="9.140625" style="778"/>
    <col min="11010" max="11010" width="11.28515625" style="778" customWidth="1"/>
    <col min="11011" max="11011" width="9.7109375" style="778" customWidth="1"/>
    <col min="11012" max="11012" width="8.140625" style="778" customWidth="1"/>
    <col min="11013" max="11013" width="7.42578125" style="778" customWidth="1"/>
    <col min="11014" max="11014" width="9.140625" style="778" customWidth="1"/>
    <col min="11015" max="11015" width="9.5703125" style="778" customWidth="1"/>
    <col min="11016" max="11016" width="8.140625" style="778" customWidth="1"/>
    <col min="11017" max="11017" width="6.85546875" style="778" customWidth="1"/>
    <col min="11018" max="11018" width="9.28515625" style="778" customWidth="1"/>
    <col min="11019" max="11019" width="10.5703125" style="778" customWidth="1"/>
    <col min="11020" max="11020" width="8.7109375" style="778" customWidth="1"/>
    <col min="11021" max="11021" width="7.42578125" style="778" customWidth="1"/>
    <col min="11022" max="11022" width="8.5703125" style="778" customWidth="1"/>
    <col min="11023" max="11023" width="8.7109375" style="778" customWidth="1"/>
    <col min="11024" max="11024" width="8.5703125" style="778" customWidth="1"/>
    <col min="11025" max="11025" width="7.85546875" style="778" customWidth="1"/>
    <col min="11026" max="11026" width="8.5703125" style="778" customWidth="1"/>
    <col min="11027" max="11028" width="10.5703125" style="778" customWidth="1"/>
    <col min="11029" max="11029" width="11.140625" style="778" customWidth="1"/>
    <col min="11030" max="11030" width="10.7109375" style="778" bestFit="1" customWidth="1"/>
    <col min="11031" max="11265" width="9.140625" style="778"/>
    <col min="11266" max="11266" width="11.28515625" style="778" customWidth="1"/>
    <col min="11267" max="11267" width="9.7109375" style="778" customWidth="1"/>
    <col min="11268" max="11268" width="8.140625" style="778" customWidth="1"/>
    <col min="11269" max="11269" width="7.42578125" style="778" customWidth="1"/>
    <col min="11270" max="11270" width="9.140625" style="778" customWidth="1"/>
    <col min="11271" max="11271" width="9.5703125" style="778" customWidth="1"/>
    <col min="11272" max="11272" width="8.140625" style="778" customWidth="1"/>
    <col min="11273" max="11273" width="6.85546875" style="778" customWidth="1"/>
    <col min="11274" max="11274" width="9.28515625" style="778" customWidth="1"/>
    <col min="11275" max="11275" width="10.5703125" style="778" customWidth="1"/>
    <col min="11276" max="11276" width="8.7109375" style="778" customWidth="1"/>
    <col min="11277" max="11277" width="7.42578125" style="778" customWidth="1"/>
    <col min="11278" max="11278" width="8.5703125" style="778" customWidth="1"/>
    <col min="11279" max="11279" width="8.7109375" style="778" customWidth="1"/>
    <col min="11280" max="11280" width="8.5703125" style="778" customWidth="1"/>
    <col min="11281" max="11281" width="7.85546875" style="778" customWidth="1"/>
    <col min="11282" max="11282" width="8.5703125" style="778" customWidth="1"/>
    <col min="11283" max="11284" width="10.5703125" style="778" customWidth="1"/>
    <col min="11285" max="11285" width="11.140625" style="778" customWidth="1"/>
    <col min="11286" max="11286" width="10.7109375" style="778" bestFit="1" customWidth="1"/>
    <col min="11287" max="11521" width="9.140625" style="778"/>
    <col min="11522" max="11522" width="11.28515625" style="778" customWidth="1"/>
    <col min="11523" max="11523" width="9.7109375" style="778" customWidth="1"/>
    <col min="11524" max="11524" width="8.140625" style="778" customWidth="1"/>
    <col min="11525" max="11525" width="7.42578125" style="778" customWidth="1"/>
    <col min="11526" max="11526" width="9.140625" style="778" customWidth="1"/>
    <col min="11527" max="11527" width="9.5703125" style="778" customWidth="1"/>
    <col min="11528" max="11528" width="8.140625" style="778" customWidth="1"/>
    <col min="11529" max="11529" width="6.85546875" style="778" customWidth="1"/>
    <col min="11530" max="11530" width="9.28515625" style="778" customWidth="1"/>
    <col min="11531" max="11531" width="10.5703125" style="778" customWidth="1"/>
    <col min="11532" max="11532" width="8.7109375" style="778" customWidth="1"/>
    <col min="11533" max="11533" width="7.42578125" style="778" customWidth="1"/>
    <col min="11534" max="11534" width="8.5703125" style="778" customWidth="1"/>
    <col min="11535" max="11535" width="8.7109375" style="778" customWidth="1"/>
    <col min="11536" max="11536" width="8.5703125" style="778" customWidth="1"/>
    <col min="11537" max="11537" width="7.85546875" style="778" customWidth="1"/>
    <col min="11538" max="11538" width="8.5703125" style="778" customWidth="1"/>
    <col min="11539" max="11540" width="10.5703125" style="778" customWidth="1"/>
    <col min="11541" max="11541" width="11.140625" style="778" customWidth="1"/>
    <col min="11542" max="11542" width="10.7109375" style="778" bestFit="1" customWidth="1"/>
    <col min="11543" max="11777" width="9.140625" style="778"/>
    <col min="11778" max="11778" width="11.28515625" style="778" customWidth="1"/>
    <col min="11779" max="11779" width="9.7109375" style="778" customWidth="1"/>
    <col min="11780" max="11780" width="8.140625" style="778" customWidth="1"/>
    <col min="11781" max="11781" width="7.42578125" style="778" customWidth="1"/>
    <col min="11782" max="11782" width="9.140625" style="778" customWidth="1"/>
    <col min="11783" max="11783" width="9.5703125" style="778" customWidth="1"/>
    <col min="11784" max="11784" width="8.140625" style="778" customWidth="1"/>
    <col min="11785" max="11785" width="6.85546875" style="778" customWidth="1"/>
    <col min="11786" max="11786" width="9.28515625" style="778" customWidth="1"/>
    <col min="11787" max="11787" width="10.5703125" style="778" customWidth="1"/>
    <col min="11788" max="11788" width="8.7109375" style="778" customWidth="1"/>
    <col min="11789" max="11789" width="7.42578125" style="778" customWidth="1"/>
    <col min="11790" max="11790" width="8.5703125" style="778" customWidth="1"/>
    <col min="11791" max="11791" width="8.7109375" style="778" customWidth="1"/>
    <col min="11792" max="11792" width="8.5703125" style="778" customWidth="1"/>
    <col min="11793" max="11793" width="7.85546875" style="778" customWidth="1"/>
    <col min="11794" max="11794" width="8.5703125" style="778" customWidth="1"/>
    <col min="11795" max="11796" width="10.5703125" style="778" customWidth="1"/>
    <col min="11797" max="11797" width="11.140625" style="778" customWidth="1"/>
    <col min="11798" max="11798" width="10.7109375" style="778" bestFit="1" customWidth="1"/>
    <col min="11799" max="12033" width="9.140625" style="778"/>
    <col min="12034" max="12034" width="11.28515625" style="778" customWidth="1"/>
    <col min="12035" max="12035" width="9.7109375" style="778" customWidth="1"/>
    <col min="12036" max="12036" width="8.140625" style="778" customWidth="1"/>
    <col min="12037" max="12037" width="7.42578125" style="778" customWidth="1"/>
    <col min="12038" max="12038" width="9.140625" style="778" customWidth="1"/>
    <col min="12039" max="12039" width="9.5703125" style="778" customWidth="1"/>
    <col min="12040" max="12040" width="8.140625" style="778" customWidth="1"/>
    <col min="12041" max="12041" width="6.85546875" style="778" customWidth="1"/>
    <col min="12042" max="12042" width="9.28515625" style="778" customWidth="1"/>
    <col min="12043" max="12043" width="10.5703125" style="778" customWidth="1"/>
    <col min="12044" max="12044" width="8.7109375" style="778" customWidth="1"/>
    <col min="12045" max="12045" width="7.42578125" style="778" customWidth="1"/>
    <col min="12046" max="12046" width="8.5703125" style="778" customWidth="1"/>
    <col min="12047" max="12047" width="8.7109375" style="778" customWidth="1"/>
    <col min="12048" max="12048" width="8.5703125" style="778" customWidth="1"/>
    <col min="12049" max="12049" width="7.85546875" style="778" customWidth="1"/>
    <col min="12050" max="12050" width="8.5703125" style="778" customWidth="1"/>
    <col min="12051" max="12052" width="10.5703125" style="778" customWidth="1"/>
    <col min="12053" max="12053" width="11.140625" style="778" customWidth="1"/>
    <col min="12054" max="12054" width="10.7109375" style="778" bestFit="1" customWidth="1"/>
    <col min="12055" max="12289" width="9.140625" style="778"/>
    <col min="12290" max="12290" width="11.28515625" style="778" customWidth="1"/>
    <col min="12291" max="12291" width="9.7109375" style="778" customWidth="1"/>
    <col min="12292" max="12292" width="8.140625" style="778" customWidth="1"/>
    <col min="12293" max="12293" width="7.42578125" style="778" customWidth="1"/>
    <col min="12294" max="12294" width="9.140625" style="778" customWidth="1"/>
    <col min="12295" max="12295" width="9.5703125" style="778" customWidth="1"/>
    <col min="12296" max="12296" width="8.140625" style="778" customWidth="1"/>
    <col min="12297" max="12297" width="6.85546875" style="778" customWidth="1"/>
    <col min="12298" max="12298" width="9.28515625" style="778" customWidth="1"/>
    <col min="12299" max="12299" width="10.5703125" style="778" customWidth="1"/>
    <col min="12300" max="12300" width="8.7109375" style="778" customWidth="1"/>
    <col min="12301" max="12301" width="7.42578125" style="778" customWidth="1"/>
    <col min="12302" max="12302" width="8.5703125" style="778" customWidth="1"/>
    <col min="12303" max="12303" width="8.7109375" style="778" customWidth="1"/>
    <col min="12304" max="12304" width="8.5703125" style="778" customWidth="1"/>
    <col min="12305" max="12305" width="7.85546875" style="778" customWidth="1"/>
    <col min="12306" max="12306" width="8.5703125" style="778" customWidth="1"/>
    <col min="12307" max="12308" width="10.5703125" style="778" customWidth="1"/>
    <col min="12309" max="12309" width="11.140625" style="778" customWidth="1"/>
    <col min="12310" max="12310" width="10.7109375" style="778" bestFit="1" customWidth="1"/>
    <col min="12311" max="12545" width="9.140625" style="778"/>
    <col min="12546" max="12546" width="11.28515625" style="778" customWidth="1"/>
    <col min="12547" max="12547" width="9.7109375" style="778" customWidth="1"/>
    <col min="12548" max="12548" width="8.140625" style="778" customWidth="1"/>
    <col min="12549" max="12549" width="7.42578125" style="778" customWidth="1"/>
    <col min="12550" max="12550" width="9.140625" style="778" customWidth="1"/>
    <col min="12551" max="12551" width="9.5703125" style="778" customWidth="1"/>
    <col min="12552" max="12552" width="8.140625" style="778" customWidth="1"/>
    <col min="12553" max="12553" width="6.85546875" style="778" customWidth="1"/>
    <col min="12554" max="12554" width="9.28515625" style="778" customWidth="1"/>
    <col min="12555" max="12555" width="10.5703125" style="778" customWidth="1"/>
    <col min="12556" max="12556" width="8.7109375" style="778" customWidth="1"/>
    <col min="12557" max="12557" width="7.42578125" style="778" customWidth="1"/>
    <col min="12558" max="12558" width="8.5703125" style="778" customWidth="1"/>
    <col min="12559" max="12559" width="8.7109375" style="778" customWidth="1"/>
    <col min="12560" max="12560" width="8.5703125" style="778" customWidth="1"/>
    <col min="12561" max="12561" width="7.85546875" style="778" customWidth="1"/>
    <col min="12562" max="12562" width="8.5703125" style="778" customWidth="1"/>
    <col min="12563" max="12564" width="10.5703125" style="778" customWidth="1"/>
    <col min="12565" max="12565" width="11.140625" style="778" customWidth="1"/>
    <col min="12566" max="12566" width="10.7109375" style="778" bestFit="1" customWidth="1"/>
    <col min="12567" max="12801" width="9.140625" style="778"/>
    <col min="12802" max="12802" width="11.28515625" style="778" customWidth="1"/>
    <col min="12803" max="12803" width="9.7109375" style="778" customWidth="1"/>
    <col min="12804" max="12804" width="8.140625" style="778" customWidth="1"/>
    <col min="12805" max="12805" width="7.42578125" style="778" customWidth="1"/>
    <col min="12806" max="12806" width="9.140625" style="778" customWidth="1"/>
    <col min="12807" max="12807" width="9.5703125" style="778" customWidth="1"/>
    <col min="12808" max="12808" width="8.140625" style="778" customWidth="1"/>
    <col min="12809" max="12809" width="6.85546875" style="778" customWidth="1"/>
    <col min="12810" max="12810" width="9.28515625" style="778" customWidth="1"/>
    <col min="12811" max="12811" width="10.5703125" style="778" customWidth="1"/>
    <col min="12812" max="12812" width="8.7109375" style="778" customWidth="1"/>
    <col min="12813" max="12813" width="7.42578125" style="778" customWidth="1"/>
    <col min="12814" max="12814" width="8.5703125" style="778" customWidth="1"/>
    <col min="12815" max="12815" width="8.7109375" style="778" customWidth="1"/>
    <col min="12816" max="12816" width="8.5703125" style="778" customWidth="1"/>
    <col min="12817" max="12817" width="7.85546875" style="778" customWidth="1"/>
    <col min="12818" max="12818" width="8.5703125" style="778" customWidth="1"/>
    <col min="12819" max="12820" width="10.5703125" style="778" customWidth="1"/>
    <col min="12821" max="12821" width="11.140625" style="778" customWidth="1"/>
    <col min="12822" max="12822" width="10.7109375" style="778" bestFit="1" customWidth="1"/>
    <col min="12823" max="13057" width="9.140625" style="778"/>
    <col min="13058" max="13058" width="11.28515625" style="778" customWidth="1"/>
    <col min="13059" max="13059" width="9.7109375" style="778" customWidth="1"/>
    <col min="13060" max="13060" width="8.140625" style="778" customWidth="1"/>
    <col min="13061" max="13061" width="7.42578125" style="778" customWidth="1"/>
    <col min="13062" max="13062" width="9.140625" style="778" customWidth="1"/>
    <col min="13063" max="13063" width="9.5703125" style="778" customWidth="1"/>
    <col min="13064" max="13064" width="8.140625" style="778" customWidth="1"/>
    <col min="13065" max="13065" width="6.85546875" style="778" customWidth="1"/>
    <col min="13066" max="13066" width="9.28515625" style="778" customWidth="1"/>
    <col min="13067" max="13067" width="10.5703125" style="778" customWidth="1"/>
    <col min="13068" max="13068" width="8.7109375" style="778" customWidth="1"/>
    <col min="13069" max="13069" width="7.42578125" style="778" customWidth="1"/>
    <col min="13070" max="13070" width="8.5703125" style="778" customWidth="1"/>
    <col min="13071" max="13071" width="8.7109375" style="778" customWidth="1"/>
    <col min="13072" max="13072" width="8.5703125" style="778" customWidth="1"/>
    <col min="13073" max="13073" width="7.85546875" style="778" customWidth="1"/>
    <col min="13074" max="13074" width="8.5703125" style="778" customWidth="1"/>
    <col min="13075" max="13076" width="10.5703125" style="778" customWidth="1"/>
    <col min="13077" max="13077" width="11.140625" style="778" customWidth="1"/>
    <col min="13078" max="13078" width="10.7109375" style="778" bestFit="1" customWidth="1"/>
    <col min="13079" max="13313" width="9.140625" style="778"/>
    <col min="13314" max="13314" width="11.28515625" style="778" customWidth="1"/>
    <col min="13315" max="13315" width="9.7109375" style="778" customWidth="1"/>
    <col min="13316" max="13316" width="8.140625" style="778" customWidth="1"/>
    <col min="13317" max="13317" width="7.42578125" style="778" customWidth="1"/>
    <col min="13318" max="13318" width="9.140625" style="778" customWidth="1"/>
    <col min="13319" max="13319" width="9.5703125" style="778" customWidth="1"/>
    <col min="13320" max="13320" width="8.140625" style="778" customWidth="1"/>
    <col min="13321" max="13321" width="6.85546875" style="778" customWidth="1"/>
    <col min="13322" max="13322" width="9.28515625" style="778" customWidth="1"/>
    <col min="13323" max="13323" width="10.5703125" style="778" customWidth="1"/>
    <col min="13324" max="13324" width="8.7109375" style="778" customWidth="1"/>
    <col min="13325" max="13325" width="7.42578125" style="778" customWidth="1"/>
    <col min="13326" max="13326" width="8.5703125" style="778" customWidth="1"/>
    <col min="13327" max="13327" width="8.7109375" style="778" customWidth="1"/>
    <col min="13328" max="13328" width="8.5703125" style="778" customWidth="1"/>
    <col min="13329" max="13329" width="7.85546875" style="778" customWidth="1"/>
    <col min="13330" max="13330" width="8.5703125" style="778" customWidth="1"/>
    <col min="13331" max="13332" width="10.5703125" style="778" customWidth="1"/>
    <col min="13333" max="13333" width="11.140625" style="778" customWidth="1"/>
    <col min="13334" max="13334" width="10.7109375" style="778" bestFit="1" customWidth="1"/>
    <col min="13335" max="13569" width="9.140625" style="778"/>
    <col min="13570" max="13570" width="11.28515625" style="778" customWidth="1"/>
    <col min="13571" max="13571" width="9.7109375" style="778" customWidth="1"/>
    <col min="13572" max="13572" width="8.140625" style="778" customWidth="1"/>
    <col min="13573" max="13573" width="7.42578125" style="778" customWidth="1"/>
    <col min="13574" max="13574" width="9.140625" style="778" customWidth="1"/>
    <col min="13575" max="13575" width="9.5703125" style="778" customWidth="1"/>
    <col min="13576" max="13576" width="8.140625" style="778" customWidth="1"/>
    <col min="13577" max="13577" width="6.85546875" style="778" customWidth="1"/>
    <col min="13578" max="13578" width="9.28515625" style="778" customWidth="1"/>
    <col min="13579" max="13579" width="10.5703125" style="778" customWidth="1"/>
    <col min="13580" max="13580" width="8.7109375" style="778" customWidth="1"/>
    <col min="13581" max="13581" width="7.42578125" style="778" customWidth="1"/>
    <col min="13582" max="13582" width="8.5703125" style="778" customWidth="1"/>
    <col min="13583" max="13583" width="8.7109375" style="778" customWidth="1"/>
    <col min="13584" max="13584" width="8.5703125" style="778" customWidth="1"/>
    <col min="13585" max="13585" width="7.85546875" style="778" customWidth="1"/>
    <col min="13586" max="13586" width="8.5703125" style="778" customWidth="1"/>
    <col min="13587" max="13588" width="10.5703125" style="778" customWidth="1"/>
    <col min="13589" max="13589" width="11.140625" style="778" customWidth="1"/>
    <col min="13590" max="13590" width="10.7109375" style="778" bestFit="1" customWidth="1"/>
    <col min="13591" max="13825" width="9.140625" style="778"/>
    <col min="13826" max="13826" width="11.28515625" style="778" customWidth="1"/>
    <col min="13827" max="13827" width="9.7109375" style="778" customWidth="1"/>
    <col min="13828" max="13828" width="8.140625" style="778" customWidth="1"/>
    <col min="13829" max="13829" width="7.42578125" style="778" customWidth="1"/>
    <col min="13830" max="13830" width="9.140625" style="778" customWidth="1"/>
    <col min="13831" max="13831" width="9.5703125" style="778" customWidth="1"/>
    <col min="13832" max="13832" width="8.140625" style="778" customWidth="1"/>
    <col min="13833" max="13833" width="6.85546875" style="778" customWidth="1"/>
    <col min="13834" max="13834" width="9.28515625" style="778" customWidth="1"/>
    <col min="13835" max="13835" width="10.5703125" style="778" customWidth="1"/>
    <col min="13836" max="13836" width="8.7109375" style="778" customWidth="1"/>
    <col min="13837" max="13837" width="7.42578125" style="778" customWidth="1"/>
    <col min="13838" max="13838" width="8.5703125" style="778" customWidth="1"/>
    <col min="13839" max="13839" width="8.7109375" style="778" customWidth="1"/>
    <col min="13840" max="13840" width="8.5703125" style="778" customWidth="1"/>
    <col min="13841" max="13841" width="7.85546875" style="778" customWidth="1"/>
    <col min="13842" max="13842" width="8.5703125" style="778" customWidth="1"/>
    <col min="13843" max="13844" width="10.5703125" style="778" customWidth="1"/>
    <col min="13845" max="13845" width="11.140625" style="778" customWidth="1"/>
    <col min="13846" max="13846" width="10.7109375" style="778" bestFit="1" customWidth="1"/>
    <col min="13847" max="14081" width="9.140625" style="778"/>
    <col min="14082" max="14082" width="11.28515625" style="778" customWidth="1"/>
    <col min="14083" max="14083" width="9.7109375" style="778" customWidth="1"/>
    <col min="14084" max="14084" width="8.140625" style="778" customWidth="1"/>
    <col min="14085" max="14085" width="7.42578125" style="778" customWidth="1"/>
    <col min="14086" max="14086" width="9.140625" style="778" customWidth="1"/>
    <col min="14087" max="14087" width="9.5703125" style="778" customWidth="1"/>
    <col min="14088" max="14088" width="8.140625" style="778" customWidth="1"/>
    <col min="14089" max="14089" width="6.85546875" style="778" customWidth="1"/>
    <col min="14090" max="14090" width="9.28515625" style="778" customWidth="1"/>
    <col min="14091" max="14091" width="10.5703125" style="778" customWidth="1"/>
    <col min="14092" max="14092" width="8.7109375" style="778" customWidth="1"/>
    <col min="14093" max="14093" width="7.42578125" style="778" customWidth="1"/>
    <col min="14094" max="14094" width="8.5703125" style="778" customWidth="1"/>
    <col min="14095" max="14095" width="8.7109375" style="778" customWidth="1"/>
    <col min="14096" max="14096" width="8.5703125" style="778" customWidth="1"/>
    <col min="14097" max="14097" width="7.85546875" style="778" customWidth="1"/>
    <col min="14098" max="14098" width="8.5703125" style="778" customWidth="1"/>
    <col min="14099" max="14100" width="10.5703125" style="778" customWidth="1"/>
    <col min="14101" max="14101" width="11.140625" style="778" customWidth="1"/>
    <col min="14102" max="14102" width="10.7109375" style="778" bestFit="1" customWidth="1"/>
    <col min="14103" max="14337" width="9.140625" style="778"/>
    <col min="14338" max="14338" width="11.28515625" style="778" customWidth="1"/>
    <col min="14339" max="14339" width="9.7109375" style="778" customWidth="1"/>
    <col min="14340" max="14340" width="8.140625" style="778" customWidth="1"/>
    <col min="14341" max="14341" width="7.42578125" style="778" customWidth="1"/>
    <col min="14342" max="14342" width="9.140625" style="778" customWidth="1"/>
    <col min="14343" max="14343" width="9.5703125" style="778" customWidth="1"/>
    <col min="14344" max="14344" width="8.140625" style="778" customWidth="1"/>
    <col min="14345" max="14345" width="6.85546875" style="778" customWidth="1"/>
    <col min="14346" max="14346" width="9.28515625" style="778" customWidth="1"/>
    <col min="14347" max="14347" width="10.5703125" style="778" customWidth="1"/>
    <col min="14348" max="14348" width="8.7109375" style="778" customWidth="1"/>
    <col min="14349" max="14349" width="7.42578125" style="778" customWidth="1"/>
    <col min="14350" max="14350" width="8.5703125" style="778" customWidth="1"/>
    <col min="14351" max="14351" width="8.7109375" style="778" customWidth="1"/>
    <col min="14352" max="14352" width="8.5703125" style="778" customWidth="1"/>
    <col min="14353" max="14353" width="7.85546875" style="778" customWidth="1"/>
    <col min="14354" max="14354" width="8.5703125" style="778" customWidth="1"/>
    <col min="14355" max="14356" width="10.5703125" style="778" customWidth="1"/>
    <col min="14357" max="14357" width="11.140625" style="778" customWidth="1"/>
    <col min="14358" max="14358" width="10.7109375" style="778" bestFit="1" customWidth="1"/>
    <col min="14359" max="14593" width="9.140625" style="778"/>
    <col min="14594" max="14594" width="11.28515625" style="778" customWidth="1"/>
    <col min="14595" max="14595" width="9.7109375" style="778" customWidth="1"/>
    <col min="14596" max="14596" width="8.140625" style="778" customWidth="1"/>
    <col min="14597" max="14597" width="7.42578125" style="778" customWidth="1"/>
    <col min="14598" max="14598" width="9.140625" style="778" customWidth="1"/>
    <col min="14599" max="14599" width="9.5703125" style="778" customWidth="1"/>
    <col min="14600" max="14600" width="8.140625" style="778" customWidth="1"/>
    <col min="14601" max="14601" width="6.85546875" style="778" customWidth="1"/>
    <col min="14602" max="14602" width="9.28515625" style="778" customWidth="1"/>
    <col min="14603" max="14603" width="10.5703125" style="778" customWidth="1"/>
    <col min="14604" max="14604" width="8.7109375" style="778" customWidth="1"/>
    <col min="14605" max="14605" width="7.42578125" style="778" customWidth="1"/>
    <col min="14606" max="14606" width="8.5703125" style="778" customWidth="1"/>
    <col min="14607" max="14607" width="8.7109375" style="778" customWidth="1"/>
    <col min="14608" max="14608" width="8.5703125" style="778" customWidth="1"/>
    <col min="14609" max="14609" width="7.85546875" style="778" customWidth="1"/>
    <col min="14610" max="14610" width="8.5703125" style="778" customWidth="1"/>
    <col min="14611" max="14612" width="10.5703125" style="778" customWidth="1"/>
    <col min="14613" max="14613" width="11.140625" style="778" customWidth="1"/>
    <col min="14614" max="14614" width="10.7109375" style="778" bestFit="1" customWidth="1"/>
    <col min="14615" max="14849" width="9.140625" style="778"/>
    <col min="14850" max="14850" width="11.28515625" style="778" customWidth="1"/>
    <col min="14851" max="14851" width="9.7109375" style="778" customWidth="1"/>
    <col min="14852" max="14852" width="8.140625" style="778" customWidth="1"/>
    <col min="14853" max="14853" width="7.42578125" style="778" customWidth="1"/>
    <col min="14854" max="14854" width="9.140625" style="778" customWidth="1"/>
    <col min="14855" max="14855" width="9.5703125" style="778" customWidth="1"/>
    <col min="14856" max="14856" width="8.140625" style="778" customWidth="1"/>
    <col min="14857" max="14857" width="6.85546875" style="778" customWidth="1"/>
    <col min="14858" max="14858" width="9.28515625" style="778" customWidth="1"/>
    <col min="14859" max="14859" width="10.5703125" style="778" customWidth="1"/>
    <col min="14860" max="14860" width="8.7109375" style="778" customWidth="1"/>
    <col min="14861" max="14861" width="7.42578125" style="778" customWidth="1"/>
    <col min="14862" max="14862" width="8.5703125" style="778" customWidth="1"/>
    <col min="14863" max="14863" width="8.7109375" style="778" customWidth="1"/>
    <col min="14864" max="14864" width="8.5703125" style="778" customWidth="1"/>
    <col min="14865" max="14865" width="7.85546875" style="778" customWidth="1"/>
    <col min="14866" max="14866" width="8.5703125" style="778" customWidth="1"/>
    <col min="14867" max="14868" width="10.5703125" style="778" customWidth="1"/>
    <col min="14869" max="14869" width="11.140625" style="778" customWidth="1"/>
    <col min="14870" max="14870" width="10.7109375" style="778" bestFit="1" customWidth="1"/>
    <col min="14871" max="15105" width="9.140625" style="778"/>
    <col min="15106" max="15106" width="11.28515625" style="778" customWidth="1"/>
    <col min="15107" max="15107" width="9.7109375" style="778" customWidth="1"/>
    <col min="15108" max="15108" width="8.140625" style="778" customWidth="1"/>
    <col min="15109" max="15109" width="7.42578125" style="778" customWidth="1"/>
    <col min="15110" max="15110" width="9.140625" style="778" customWidth="1"/>
    <col min="15111" max="15111" width="9.5703125" style="778" customWidth="1"/>
    <col min="15112" max="15112" width="8.140625" style="778" customWidth="1"/>
    <col min="15113" max="15113" width="6.85546875" style="778" customWidth="1"/>
    <col min="15114" max="15114" width="9.28515625" style="778" customWidth="1"/>
    <col min="15115" max="15115" width="10.5703125" style="778" customWidth="1"/>
    <col min="15116" max="15116" width="8.7109375" style="778" customWidth="1"/>
    <col min="15117" max="15117" width="7.42578125" style="778" customWidth="1"/>
    <col min="15118" max="15118" width="8.5703125" style="778" customWidth="1"/>
    <col min="15119" max="15119" width="8.7109375" style="778" customWidth="1"/>
    <col min="15120" max="15120" width="8.5703125" style="778" customWidth="1"/>
    <col min="15121" max="15121" width="7.85546875" style="778" customWidth="1"/>
    <col min="15122" max="15122" width="8.5703125" style="778" customWidth="1"/>
    <col min="15123" max="15124" width="10.5703125" style="778" customWidth="1"/>
    <col min="15125" max="15125" width="11.140625" style="778" customWidth="1"/>
    <col min="15126" max="15126" width="10.7109375" style="778" bestFit="1" customWidth="1"/>
    <col min="15127" max="15361" width="9.140625" style="778"/>
    <col min="15362" max="15362" width="11.28515625" style="778" customWidth="1"/>
    <col min="15363" max="15363" width="9.7109375" style="778" customWidth="1"/>
    <col min="15364" max="15364" width="8.140625" style="778" customWidth="1"/>
    <col min="15365" max="15365" width="7.42578125" style="778" customWidth="1"/>
    <col min="15366" max="15366" width="9.140625" style="778" customWidth="1"/>
    <col min="15367" max="15367" width="9.5703125" style="778" customWidth="1"/>
    <col min="15368" max="15368" width="8.140625" style="778" customWidth="1"/>
    <col min="15369" max="15369" width="6.85546875" style="778" customWidth="1"/>
    <col min="15370" max="15370" width="9.28515625" style="778" customWidth="1"/>
    <col min="15371" max="15371" width="10.5703125" style="778" customWidth="1"/>
    <col min="15372" max="15372" width="8.7109375" style="778" customWidth="1"/>
    <col min="15373" max="15373" width="7.42578125" style="778" customWidth="1"/>
    <col min="15374" max="15374" width="8.5703125" style="778" customWidth="1"/>
    <col min="15375" max="15375" width="8.7109375" style="778" customWidth="1"/>
    <col min="15376" max="15376" width="8.5703125" style="778" customWidth="1"/>
    <col min="15377" max="15377" width="7.85546875" style="778" customWidth="1"/>
    <col min="15378" max="15378" width="8.5703125" style="778" customWidth="1"/>
    <col min="15379" max="15380" width="10.5703125" style="778" customWidth="1"/>
    <col min="15381" max="15381" width="11.140625" style="778" customWidth="1"/>
    <col min="15382" max="15382" width="10.7109375" style="778" bestFit="1" customWidth="1"/>
    <col min="15383" max="15617" width="9.140625" style="778"/>
    <col min="15618" max="15618" width="11.28515625" style="778" customWidth="1"/>
    <col min="15619" max="15619" width="9.7109375" style="778" customWidth="1"/>
    <col min="15620" max="15620" width="8.140625" style="778" customWidth="1"/>
    <col min="15621" max="15621" width="7.42578125" style="778" customWidth="1"/>
    <col min="15622" max="15622" width="9.140625" style="778" customWidth="1"/>
    <col min="15623" max="15623" width="9.5703125" style="778" customWidth="1"/>
    <col min="15624" max="15624" width="8.140625" style="778" customWidth="1"/>
    <col min="15625" max="15625" width="6.85546875" style="778" customWidth="1"/>
    <col min="15626" max="15626" width="9.28515625" style="778" customWidth="1"/>
    <col min="15627" max="15627" width="10.5703125" style="778" customWidth="1"/>
    <col min="15628" max="15628" width="8.7109375" style="778" customWidth="1"/>
    <col min="15629" max="15629" width="7.42578125" style="778" customWidth="1"/>
    <col min="15630" max="15630" width="8.5703125" style="778" customWidth="1"/>
    <col min="15631" max="15631" width="8.7109375" style="778" customWidth="1"/>
    <col min="15632" max="15632" width="8.5703125" style="778" customWidth="1"/>
    <col min="15633" max="15633" width="7.85546875" style="778" customWidth="1"/>
    <col min="15634" max="15634" width="8.5703125" style="778" customWidth="1"/>
    <col min="15635" max="15636" width="10.5703125" style="778" customWidth="1"/>
    <col min="15637" max="15637" width="11.140625" style="778" customWidth="1"/>
    <col min="15638" max="15638" width="10.7109375" style="778" bestFit="1" customWidth="1"/>
    <col min="15639" max="15873" width="9.140625" style="778"/>
    <col min="15874" max="15874" width="11.28515625" style="778" customWidth="1"/>
    <col min="15875" max="15875" width="9.7109375" style="778" customWidth="1"/>
    <col min="15876" max="15876" width="8.140625" style="778" customWidth="1"/>
    <col min="15877" max="15877" width="7.42578125" style="778" customWidth="1"/>
    <col min="15878" max="15878" width="9.140625" style="778" customWidth="1"/>
    <col min="15879" max="15879" width="9.5703125" style="778" customWidth="1"/>
    <col min="15880" max="15880" width="8.140625" style="778" customWidth="1"/>
    <col min="15881" max="15881" width="6.85546875" style="778" customWidth="1"/>
    <col min="15882" max="15882" width="9.28515625" style="778" customWidth="1"/>
    <col min="15883" max="15883" width="10.5703125" style="778" customWidth="1"/>
    <col min="15884" max="15884" width="8.7109375" style="778" customWidth="1"/>
    <col min="15885" max="15885" width="7.42578125" style="778" customWidth="1"/>
    <col min="15886" max="15886" width="8.5703125" style="778" customWidth="1"/>
    <col min="15887" max="15887" width="8.7109375" style="778" customWidth="1"/>
    <col min="15888" max="15888" width="8.5703125" style="778" customWidth="1"/>
    <col min="15889" max="15889" width="7.85546875" style="778" customWidth="1"/>
    <col min="15890" max="15890" width="8.5703125" style="778" customWidth="1"/>
    <col min="15891" max="15892" width="10.5703125" style="778" customWidth="1"/>
    <col min="15893" max="15893" width="11.140625" style="778" customWidth="1"/>
    <col min="15894" max="15894" width="10.7109375" style="778" bestFit="1" customWidth="1"/>
    <col min="15895" max="16129" width="9.140625" style="778"/>
    <col min="16130" max="16130" width="11.28515625" style="778" customWidth="1"/>
    <col min="16131" max="16131" width="9.7109375" style="778" customWidth="1"/>
    <col min="16132" max="16132" width="8.140625" style="778" customWidth="1"/>
    <col min="16133" max="16133" width="7.42578125" style="778" customWidth="1"/>
    <col min="16134" max="16134" width="9.140625" style="778" customWidth="1"/>
    <col min="16135" max="16135" width="9.5703125" style="778" customWidth="1"/>
    <col min="16136" max="16136" width="8.140625" style="778" customWidth="1"/>
    <col min="16137" max="16137" width="6.85546875" style="778" customWidth="1"/>
    <col min="16138" max="16138" width="9.28515625" style="778" customWidth="1"/>
    <col min="16139" max="16139" width="10.5703125" style="778" customWidth="1"/>
    <col min="16140" max="16140" width="8.7109375" style="778" customWidth="1"/>
    <col min="16141" max="16141" width="7.42578125" style="778" customWidth="1"/>
    <col min="16142" max="16142" width="8.5703125" style="778" customWidth="1"/>
    <col min="16143" max="16143" width="8.7109375" style="778" customWidth="1"/>
    <col min="16144" max="16144" width="8.5703125" style="778" customWidth="1"/>
    <col min="16145" max="16145" width="7.85546875" style="778" customWidth="1"/>
    <col min="16146" max="16146" width="8.5703125" style="778" customWidth="1"/>
    <col min="16147" max="16148" width="10.5703125" style="778" customWidth="1"/>
    <col min="16149" max="16149" width="11.140625" style="778" customWidth="1"/>
    <col min="16150" max="16150" width="10.7109375" style="778" bestFit="1" customWidth="1"/>
    <col min="16151" max="16384" width="9.140625" style="778"/>
  </cols>
  <sheetData>
    <row r="1" spans="1:24" s="770" customFormat="1" ht="15.75">
      <c r="C1" s="775"/>
      <c r="D1" s="775"/>
      <c r="E1" s="775"/>
      <c r="F1" s="775"/>
      <c r="G1" s="775"/>
      <c r="H1" s="775"/>
      <c r="I1" s="776" t="s">
        <v>0</v>
      </c>
      <c r="J1" s="776"/>
      <c r="S1" s="777"/>
      <c r="T1" s="777"/>
      <c r="U1" s="1351" t="s">
        <v>871</v>
      </c>
      <c r="V1" s="1351"/>
      <c r="W1" s="80"/>
      <c r="X1" s="80"/>
    </row>
    <row r="2" spans="1:24" s="770" customFormat="1" ht="20.25">
      <c r="E2" s="1006" t="s">
        <v>899</v>
      </c>
      <c r="F2" s="1006"/>
      <c r="G2" s="1006"/>
      <c r="H2" s="1006"/>
      <c r="I2" s="1006"/>
      <c r="J2" s="1006"/>
      <c r="K2" s="1006"/>
      <c r="L2" s="1006"/>
      <c r="M2" s="1006"/>
      <c r="N2" s="1006"/>
      <c r="O2" s="1006"/>
      <c r="P2" s="1006"/>
    </row>
    <row r="3" spans="1:24" s="770" customFormat="1" ht="20.25">
      <c r="H3" s="105"/>
      <c r="I3" s="105"/>
      <c r="J3" s="105"/>
      <c r="K3" s="105"/>
      <c r="L3" s="105"/>
      <c r="M3" s="105"/>
      <c r="N3" s="105"/>
      <c r="O3" s="105"/>
      <c r="P3" s="105"/>
    </row>
    <row r="4" spans="1:24" ht="15.75">
      <c r="C4" s="1007" t="s">
        <v>985</v>
      </c>
      <c r="D4" s="1007"/>
      <c r="E4" s="1007"/>
      <c r="F4" s="1007"/>
      <c r="G4" s="1007"/>
      <c r="H4" s="1007"/>
      <c r="I4" s="1007"/>
      <c r="J4" s="1007"/>
      <c r="K4" s="1007"/>
      <c r="L4" s="1007"/>
      <c r="M4" s="1007"/>
      <c r="N4" s="1007"/>
      <c r="O4" s="1007"/>
      <c r="P4" s="1007"/>
      <c r="Q4" s="1007"/>
      <c r="R4" s="73"/>
      <c r="S4" s="779"/>
      <c r="T4" s="779"/>
      <c r="U4" s="779"/>
      <c r="V4" s="779"/>
      <c r="W4" s="776"/>
    </row>
    <row r="5" spans="1:24">
      <c r="C5" s="780"/>
      <c r="D5" s="780"/>
      <c r="E5" s="780"/>
      <c r="F5" s="780"/>
      <c r="G5" s="780"/>
      <c r="H5" s="780"/>
      <c r="M5" s="780"/>
      <c r="N5" s="780"/>
      <c r="O5" s="780"/>
      <c r="P5" s="780"/>
      <c r="Q5" s="780"/>
      <c r="R5" s="780"/>
      <c r="S5" s="780"/>
      <c r="T5" s="780"/>
      <c r="U5" s="780"/>
      <c r="V5" s="780"/>
      <c r="W5" s="780"/>
    </row>
    <row r="6" spans="1:24" ht="15.75">
      <c r="A6" s="455" t="s">
        <v>746</v>
      </c>
      <c r="B6" s="782"/>
    </row>
    <row r="7" spans="1:24">
      <c r="B7" s="783"/>
    </row>
    <row r="8" spans="1:24" s="781" customFormat="1" ht="24.75" customHeight="1">
      <c r="A8" s="1243" t="s">
        <v>709</v>
      </c>
      <c r="B8" s="1352" t="s">
        <v>3</v>
      </c>
      <c r="C8" s="1353" t="s">
        <v>872</v>
      </c>
      <c r="D8" s="1354"/>
      <c r="E8" s="1354"/>
      <c r="F8" s="1354"/>
      <c r="G8" s="1353" t="s">
        <v>873</v>
      </c>
      <c r="H8" s="1354"/>
      <c r="I8" s="1354"/>
      <c r="J8" s="1354"/>
      <c r="K8" s="1353" t="s">
        <v>874</v>
      </c>
      <c r="L8" s="1354"/>
      <c r="M8" s="1354"/>
      <c r="N8" s="1354"/>
      <c r="O8" s="1353" t="s">
        <v>875</v>
      </c>
      <c r="P8" s="1354"/>
      <c r="Q8" s="1354"/>
      <c r="R8" s="1354"/>
      <c r="S8" s="1355" t="s">
        <v>18</v>
      </c>
      <c r="T8" s="1356"/>
      <c r="U8" s="1356"/>
      <c r="V8" s="1356"/>
    </row>
    <row r="9" spans="1:24" s="784" customFormat="1" ht="29.25" customHeight="1">
      <c r="A9" s="1243"/>
      <c r="B9" s="1352"/>
      <c r="C9" s="1357" t="s">
        <v>876</v>
      </c>
      <c r="D9" s="1348" t="s">
        <v>877</v>
      </c>
      <c r="E9" s="1349"/>
      <c r="F9" s="1350"/>
      <c r="G9" s="1357" t="s">
        <v>876</v>
      </c>
      <c r="H9" s="1348" t="s">
        <v>877</v>
      </c>
      <c r="I9" s="1349"/>
      <c r="J9" s="1350"/>
      <c r="K9" s="1357" t="s">
        <v>876</v>
      </c>
      <c r="L9" s="1348" t="s">
        <v>877</v>
      </c>
      <c r="M9" s="1349"/>
      <c r="N9" s="1350"/>
      <c r="O9" s="1357" t="s">
        <v>876</v>
      </c>
      <c r="P9" s="1348" t="s">
        <v>877</v>
      </c>
      <c r="Q9" s="1349"/>
      <c r="R9" s="1350"/>
      <c r="S9" s="1357" t="s">
        <v>876</v>
      </c>
      <c r="T9" s="1348" t="s">
        <v>877</v>
      </c>
      <c r="U9" s="1349"/>
      <c r="V9" s="1350"/>
    </row>
    <row r="10" spans="1:24" s="784" customFormat="1" ht="46.5" customHeight="1">
      <c r="A10" s="1243"/>
      <c r="B10" s="1352"/>
      <c r="C10" s="1358"/>
      <c r="D10" s="788" t="s">
        <v>878</v>
      </c>
      <c r="E10" s="788" t="s">
        <v>211</v>
      </c>
      <c r="F10" s="788" t="s">
        <v>18</v>
      </c>
      <c r="G10" s="1358"/>
      <c r="H10" s="788" t="s">
        <v>878</v>
      </c>
      <c r="I10" s="788" t="s">
        <v>211</v>
      </c>
      <c r="J10" s="788" t="s">
        <v>18</v>
      </c>
      <c r="K10" s="1358"/>
      <c r="L10" s="788" t="s">
        <v>878</v>
      </c>
      <c r="M10" s="788" t="s">
        <v>211</v>
      </c>
      <c r="N10" s="788" t="s">
        <v>18</v>
      </c>
      <c r="O10" s="1358"/>
      <c r="P10" s="788" t="s">
        <v>878</v>
      </c>
      <c r="Q10" s="788" t="s">
        <v>211</v>
      </c>
      <c r="R10" s="788" t="s">
        <v>18</v>
      </c>
      <c r="S10" s="1358"/>
      <c r="T10" s="788" t="s">
        <v>878</v>
      </c>
      <c r="U10" s="788" t="s">
        <v>211</v>
      </c>
      <c r="V10" s="788" t="s">
        <v>18</v>
      </c>
    </row>
    <row r="11" spans="1:24" s="785" customFormat="1" ht="16.149999999999999" customHeight="1">
      <c r="A11" s="789">
        <v>1</v>
      </c>
      <c r="B11" s="790">
        <v>2</v>
      </c>
      <c r="C11" s="790">
        <v>3</v>
      </c>
      <c r="D11" s="789">
        <v>4</v>
      </c>
      <c r="E11" s="790">
        <v>5</v>
      </c>
      <c r="F11" s="790">
        <v>6</v>
      </c>
      <c r="G11" s="789">
        <v>7</v>
      </c>
      <c r="H11" s="790">
        <v>8</v>
      </c>
      <c r="I11" s="790">
        <v>9</v>
      </c>
      <c r="J11" s="789">
        <v>10</v>
      </c>
      <c r="K11" s="790">
        <v>11</v>
      </c>
      <c r="L11" s="790">
        <v>12</v>
      </c>
      <c r="M11" s="789">
        <v>13</v>
      </c>
      <c r="N11" s="790">
        <v>14</v>
      </c>
      <c r="O11" s="790">
        <v>15</v>
      </c>
      <c r="P11" s="789">
        <v>16</v>
      </c>
      <c r="Q11" s="790">
        <v>17</v>
      </c>
      <c r="R11" s="790">
        <v>18</v>
      </c>
      <c r="S11" s="789">
        <v>19</v>
      </c>
      <c r="T11" s="790">
        <v>20</v>
      </c>
      <c r="U11" s="790">
        <v>21</v>
      </c>
      <c r="V11" s="789">
        <v>22</v>
      </c>
    </row>
    <row r="12" spans="1:24" s="785" customFormat="1" ht="16.149999999999999" customHeight="1">
      <c r="A12" s="768">
        <v>1</v>
      </c>
      <c r="B12" s="225" t="s">
        <v>673</v>
      </c>
      <c r="C12" s="809">
        <v>753</v>
      </c>
      <c r="D12" s="813">
        <f>C12*6000/100000</f>
        <v>45.18</v>
      </c>
      <c r="E12" s="814">
        <f>C12*4000/100000</f>
        <v>30.12</v>
      </c>
      <c r="F12" s="814">
        <f>D12+E12</f>
        <v>75.3</v>
      </c>
      <c r="G12" s="811">
        <v>550</v>
      </c>
      <c r="H12" s="814">
        <f>G12*9000/100000</f>
        <v>49.5</v>
      </c>
      <c r="I12" s="814">
        <f>G12*6000/100000</f>
        <v>33</v>
      </c>
      <c r="J12" s="813">
        <f>H12+I12</f>
        <v>82.5</v>
      </c>
      <c r="K12" s="809">
        <v>155</v>
      </c>
      <c r="L12" s="814">
        <f>K12*12000/100000</f>
        <v>18.600000000000001</v>
      </c>
      <c r="M12" s="813">
        <f>K12*8000/100000</f>
        <v>12.4</v>
      </c>
      <c r="N12" s="814">
        <f>L12+M12</f>
        <v>31</v>
      </c>
      <c r="O12" s="809">
        <v>51</v>
      </c>
      <c r="P12" s="813">
        <f>O12*15000/100000</f>
        <v>7.65</v>
      </c>
      <c r="Q12" s="814">
        <f>O12*10000/100000</f>
        <v>5.0999999999999996</v>
      </c>
      <c r="R12" s="814">
        <f>Q12+P12</f>
        <v>12.75</v>
      </c>
      <c r="S12" s="811">
        <f>O12+K12+G12+C12</f>
        <v>1509</v>
      </c>
      <c r="T12" s="814">
        <f>D12+H12+L12+P12</f>
        <v>120.93</v>
      </c>
      <c r="U12" s="814">
        <f>E12+I12+M12+Q12</f>
        <v>80.62</v>
      </c>
      <c r="V12" s="813">
        <f>+F12+J12+N12+R12</f>
        <v>201.55</v>
      </c>
    </row>
    <row r="13" spans="1:24" s="785" customFormat="1" ht="16.149999999999999" customHeight="1">
      <c r="A13" s="768">
        <v>2</v>
      </c>
      <c r="B13" s="225" t="s">
        <v>674</v>
      </c>
      <c r="C13" s="809">
        <v>938</v>
      </c>
      <c r="D13" s="813">
        <f t="shared" ref="D13:D41" si="0">C13*6000/100000</f>
        <v>56.28</v>
      </c>
      <c r="E13" s="814">
        <f t="shared" ref="E13:E41" si="1">C13*4000/100000</f>
        <v>37.520000000000003</v>
      </c>
      <c r="F13" s="814">
        <f t="shared" ref="F13:F41" si="2">D13+E13</f>
        <v>93.800000000000011</v>
      </c>
      <c r="G13" s="811">
        <v>1289</v>
      </c>
      <c r="H13" s="814">
        <f t="shared" ref="H13:H41" si="3">G13*9000/100000</f>
        <v>116.01</v>
      </c>
      <c r="I13" s="814">
        <f t="shared" ref="I13:I41" si="4">G13*6000/100000</f>
        <v>77.34</v>
      </c>
      <c r="J13" s="813">
        <f t="shared" ref="J13:J41" si="5">H13+I13</f>
        <v>193.35000000000002</v>
      </c>
      <c r="K13" s="809">
        <v>357</v>
      </c>
      <c r="L13" s="814">
        <f t="shared" ref="L13:L41" si="6">K13*12000/100000</f>
        <v>42.84</v>
      </c>
      <c r="M13" s="813">
        <f t="shared" ref="M13:M41" si="7">K13*8000/100000</f>
        <v>28.56</v>
      </c>
      <c r="N13" s="814">
        <f t="shared" ref="N13:N41" si="8">L13+M13</f>
        <v>71.400000000000006</v>
      </c>
      <c r="O13" s="809">
        <v>162</v>
      </c>
      <c r="P13" s="813">
        <f t="shared" ref="P13:P41" si="9">O13*15000/100000</f>
        <v>24.3</v>
      </c>
      <c r="Q13" s="814">
        <f t="shared" ref="Q13:Q41" si="10">O13*10000/100000</f>
        <v>16.2</v>
      </c>
      <c r="R13" s="814">
        <f t="shared" ref="R13:R41" si="11">Q13+P13</f>
        <v>40.5</v>
      </c>
      <c r="S13" s="811">
        <f t="shared" ref="S13:S41" si="12">O13+K13+G13+C13</f>
        <v>2746</v>
      </c>
      <c r="T13" s="814">
        <f t="shared" ref="T13:T41" si="13">D13+H13+L13+P13</f>
        <v>239.43000000000004</v>
      </c>
      <c r="U13" s="814">
        <f t="shared" ref="U13:U41" si="14">E13+I13+M13+Q13</f>
        <v>159.62</v>
      </c>
      <c r="V13" s="813">
        <f t="shared" ref="V13:V41" si="15">+F13+J13+N13+R13</f>
        <v>399.05000000000007</v>
      </c>
    </row>
    <row r="14" spans="1:24" s="785" customFormat="1" ht="16.149999999999999" customHeight="1">
      <c r="A14" s="768">
        <v>3</v>
      </c>
      <c r="B14" s="225" t="s">
        <v>675</v>
      </c>
      <c r="C14" s="809">
        <v>776</v>
      </c>
      <c r="D14" s="813">
        <f t="shared" si="0"/>
        <v>46.56</v>
      </c>
      <c r="E14" s="814">
        <f t="shared" si="1"/>
        <v>31.04</v>
      </c>
      <c r="F14" s="814">
        <f t="shared" si="2"/>
        <v>77.599999999999994</v>
      </c>
      <c r="G14" s="811">
        <v>726</v>
      </c>
      <c r="H14" s="814">
        <f t="shared" si="3"/>
        <v>65.34</v>
      </c>
      <c r="I14" s="814">
        <f t="shared" si="4"/>
        <v>43.56</v>
      </c>
      <c r="J14" s="813">
        <f t="shared" si="5"/>
        <v>108.9</v>
      </c>
      <c r="K14" s="809">
        <v>224</v>
      </c>
      <c r="L14" s="814">
        <f t="shared" si="6"/>
        <v>26.88</v>
      </c>
      <c r="M14" s="813">
        <f t="shared" si="7"/>
        <v>17.920000000000002</v>
      </c>
      <c r="N14" s="814">
        <f t="shared" si="8"/>
        <v>44.8</v>
      </c>
      <c r="O14" s="809">
        <v>48</v>
      </c>
      <c r="P14" s="813">
        <f t="shared" si="9"/>
        <v>7.2</v>
      </c>
      <c r="Q14" s="814">
        <f t="shared" si="10"/>
        <v>4.8</v>
      </c>
      <c r="R14" s="814">
        <f t="shared" si="11"/>
        <v>12</v>
      </c>
      <c r="S14" s="811">
        <f t="shared" si="12"/>
        <v>1774</v>
      </c>
      <c r="T14" s="814">
        <f t="shared" si="13"/>
        <v>145.97999999999999</v>
      </c>
      <c r="U14" s="814">
        <f t="shared" si="14"/>
        <v>97.32</v>
      </c>
      <c r="V14" s="813">
        <f t="shared" si="15"/>
        <v>243.3</v>
      </c>
    </row>
    <row r="15" spans="1:24" s="785" customFormat="1" ht="16.149999999999999" customHeight="1">
      <c r="A15" s="768">
        <v>4</v>
      </c>
      <c r="B15" s="225" t="s">
        <v>676</v>
      </c>
      <c r="C15" s="809">
        <v>515</v>
      </c>
      <c r="D15" s="813">
        <f t="shared" si="0"/>
        <v>30.9</v>
      </c>
      <c r="E15" s="814">
        <f t="shared" si="1"/>
        <v>20.6</v>
      </c>
      <c r="F15" s="814">
        <f t="shared" si="2"/>
        <v>51.5</v>
      </c>
      <c r="G15" s="811">
        <v>496</v>
      </c>
      <c r="H15" s="814">
        <f t="shared" si="3"/>
        <v>44.64</v>
      </c>
      <c r="I15" s="814">
        <f t="shared" si="4"/>
        <v>29.76</v>
      </c>
      <c r="J15" s="813">
        <f t="shared" si="5"/>
        <v>74.400000000000006</v>
      </c>
      <c r="K15" s="809">
        <v>229</v>
      </c>
      <c r="L15" s="814">
        <f t="shared" si="6"/>
        <v>27.48</v>
      </c>
      <c r="M15" s="813">
        <f t="shared" si="7"/>
        <v>18.32</v>
      </c>
      <c r="N15" s="814">
        <f t="shared" si="8"/>
        <v>45.8</v>
      </c>
      <c r="O15" s="809">
        <v>98</v>
      </c>
      <c r="P15" s="813">
        <f t="shared" si="9"/>
        <v>14.7</v>
      </c>
      <c r="Q15" s="814">
        <f t="shared" si="10"/>
        <v>9.8000000000000007</v>
      </c>
      <c r="R15" s="814">
        <f t="shared" si="11"/>
        <v>24.5</v>
      </c>
      <c r="S15" s="811">
        <f t="shared" si="12"/>
        <v>1338</v>
      </c>
      <c r="T15" s="814">
        <f t="shared" si="13"/>
        <v>117.72</v>
      </c>
      <c r="U15" s="814">
        <f t="shared" si="14"/>
        <v>78.48</v>
      </c>
      <c r="V15" s="813">
        <f t="shared" si="15"/>
        <v>196.2</v>
      </c>
    </row>
    <row r="16" spans="1:24" s="785" customFormat="1" ht="16.149999999999999" customHeight="1">
      <c r="A16" s="768">
        <v>5</v>
      </c>
      <c r="B16" s="225" t="s">
        <v>677</v>
      </c>
      <c r="C16" s="809">
        <v>925</v>
      </c>
      <c r="D16" s="813">
        <f t="shared" si="0"/>
        <v>55.5</v>
      </c>
      <c r="E16" s="814">
        <f t="shared" si="1"/>
        <v>37</v>
      </c>
      <c r="F16" s="814">
        <f t="shared" si="2"/>
        <v>92.5</v>
      </c>
      <c r="G16" s="811">
        <v>930</v>
      </c>
      <c r="H16" s="814">
        <f t="shared" si="3"/>
        <v>83.7</v>
      </c>
      <c r="I16" s="814">
        <f t="shared" si="4"/>
        <v>55.8</v>
      </c>
      <c r="J16" s="813">
        <f t="shared" si="5"/>
        <v>139.5</v>
      </c>
      <c r="K16" s="809">
        <v>302</v>
      </c>
      <c r="L16" s="814">
        <f t="shared" si="6"/>
        <v>36.24</v>
      </c>
      <c r="M16" s="813">
        <f t="shared" si="7"/>
        <v>24.16</v>
      </c>
      <c r="N16" s="814">
        <f t="shared" si="8"/>
        <v>60.400000000000006</v>
      </c>
      <c r="O16" s="809">
        <v>121</v>
      </c>
      <c r="P16" s="813">
        <f t="shared" si="9"/>
        <v>18.149999999999999</v>
      </c>
      <c r="Q16" s="814">
        <f t="shared" si="10"/>
        <v>12.1</v>
      </c>
      <c r="R16" s="814">
        <f t="shared" si="11"/>
        <v>30.25</v>
      </c>
      <c r="S16" s="811">
        <f t="shared" si="12"/>
        <v>2278</v>
      </c>
      <c r="T16" s="814">
        <f t="shared" si="13"/>
        <v>193.59</v>
      </c>
      <c r="U16" s="814">
        <f t="shared" si="14"/>
        <v>129.06</v>
      </c>
      <c r="V16" s="813">
        <f t="shared" si="15"/>
        <v>322.64999999999998</v>
      </c>
    </row>
    <row r="17" spans="1:22" s="785" customFormat="1" ht="16.149999999999999" customHeight="1">
      <c r="A17" s="768">
        <v>6</v>
      </c>
      <c r="B17" s="225" t="s">
        <v>678</v>
      </c>
      <c r="C17" s="809">
        <v>292</v>
      </c>
      <c r="D17" s="813">
        <f t="shared" si="0"/>
        <v>17.52</v>
      </c>
      <c r="E17" s="814">
        <f t="shared" si="1"/>
        <v>11.68</v>
      </c>
      <c r="F17" s="814">
        <f t="shared" si="2"/>
        <v>29.2</v>
      </c>
      <c r="G17" s="811">
        <v>127</v>
      </c>
      <c r="H17" s="814">
        <f t="shared" si="3"/>
        <v>11.43</v>
      </c>
      <c r="I17" s="814">
        <f t="shared" si="4"/>
        <v>7.62</v>
      </c>
      <c r="J17" s="813">
        <f t="shared" si="5"/>
        <v>19.05</v>
      </c>
      <c r="K17" s="809">
        <v>84</v>
      </c>
      <c r="L17" s="814">
        <f t="shared" si="6"/>
        <v>10.08</v>
      </c>
      <c r="M17" s="813">
        <f t="shared" si="7"/>
        <v>6.72</v>
      </c>
      <c r="N17" s="814">
        <f t="shared" si="8"/>
        <v>16.8</v>
      </c>
      <c r="O17" s="809">
        <v>17</v>
      </c>
      <c r="P17" s="813">
        <f t="shared" si="9"/>
        <v>2.5499999999999998</v>
      </c>
      <c r="Q17" s="814">
        <f t="shared" si="10"/>
        <v>1.7</v>
      </c>
      <c r="R17" s="814">
        <f t="shared" si="11"/>
        <v>4.25</v>
      </c>
      <c r="S17" s="811">
        <f t="shared" si="12"/>
        <v>520</v>
      </c>
      <c r="T17" s="814">
        <f t="shared" si="13"/>
        <v>41.58</v>
      </c>
      <c r="U17" s="814">
        <f t="shared" si="14"/>
        <v>27.72</v>
      </c>
      <c r="V17" s="813">
        <f t="shared" si="15"/>
        <v>69.3</v>
      </c>
    </row>
    <row r="18" spans="1:22" s="785" customFormat="1" ht="16.149999999999999" customHeight="1">
      <c r="A18" s="768">
        <v>7</v>
      </c>
      <c r="B18" s="225" t="s">
        <v>679</v>
      </c>
      <c r="C18" s="809">
        <v>1133</v>
      </c>
      <c r="D18" s="813">
        <f t="shared" si="0"/>
        <v>67.98</v>
      </c>
      <c r="E18" s="814">
        <f t="shared" si="1"/>
        <v>45.32</v>
      </c>
      <c r="F18" s="814">
        <f t="shared" si="2"/>
        <v>113.30000000000001</v>
      </c>
      <c r="G18" s="811">
        <v>859</v>
      </c>
      <c r="H18" s="814">
        <f t="shared" si="3"/>
        <v>77.31</v>
      </c>
      <c r="I18" s="814">
        <f t="shared" si="4"/>
        <v>51.54</v>
      </c>
      <c r="J18" s="813">
        <f t="shared" si="5"/>
        <v>128.85</v>
      </c>
      <c r="K18" s="809">
        <v>244</v>
      </c>
      <c r="L18" s="814">
        <f t="shared" si="6"/>
        <v>29.28</v>
      </c>
      <c r="M18" s="813">
        <f t="shared" si="7"/>
        <v>19.52</v>
      </c>
      <c r="N18" s="814">
        <f t="shared" si="8"/>
        <v>48.8</v>
      </c>
      <c r="O18" s="809">
        <v>86</v>
      </c>
      <c r="P18" s="813">
        <f t="shared" si="9"/>
        <v>12.9</v>
      </c>
      <c r="Q18" s="814">
        <f t="shared" si="10"/>
        <v>8.6</v>
      </c>
      <c r="R18" s="814">
        <f t="shared" si="11"/>
        <v>21.5</v>
      </c>
      <c r="S18" s="811">
        <f t="shared" si="12"/>
        <v>2322</v>
      </c>
      <c r="T18" s="814">
        <f t="shared" si="13"/>
        <v>187.47000000000003</v>
      </c>
      <c r="U18" s="814">
        <f t="shared" si="14"/>
        <v>124.97999999999999</v>
      </c>
      <c r="V18" s="813">
        <f t="shared" si="15"/>
        <v>312.45</v>
      </c>
    </row>
    <row r="19" spans="1:22" s="785" customFormat="1" ht="16.149999999999999" customHeight="1">
      <c r="A19" s="768">
        <v>8</v>
      </c>
      <c r="B19" s="225" t="s">
        <v>680</v>
      </c>
      <c r="C19" s="809">
        <v>366</v>
      </c>
      <c r="D19" s="813">
        <f t="shared" si="0"/>
        <v>21.96</v>
      </c>
      <c r="E19" s="814">
        <f t="shared" si="1"/>
        <v>14.64</v>
      </c>
      <c r="F19" s="814">
        <f t="shared" si="2"/>
        <v>36.6</v>
      </c>
      <c r="G19" s="811">
        <v>198</v>
      </c>
      <c r="H19" s="814">
        <f t="shared" si="3"/>
        <v>17.82</v>
      </c>
      <c r="I19" s="814">
        <f t="shared" si="4"/>
        <v>11.88</v>
      </c>
      <c r="J19" s="813">
        <f t="shared" si="5"/>
        <v>29.700000000000003</v>
      </c>
      <c r="K19" s="809">
        <v>24</v>
      </c>
      <c r="L19" s="814">
        <f t="shared" si="6"/>
        <v>2.88</v>
      </c>
      <c r="M19" s="813">
        <f t="shared" si="7"/>
        <v>1.92</v>
      </c>
      <c r="N19" s="814">
        <f t="shared" si="8"/>
        <v>4.8</v>
      </c>
      <c r="O19" s="809">
        <v>8</v>
      </c>
      <c r="P19" s="813">
        <f t="shared" si="9"/>
        <v>1.2</v>
      </c>
      <c r="Q19" s="814">
        <f t="shared" si="10"/>
        <v>0.8</v>
      </c>
      <c r="R19" s="814">
        <f t="shared" si="11"/>
        <v>2</v>
      </c>
      <c r="S19" s="811">
        <f t="shared" si="12"/>
        <v>596</v>
      </c>
      <c r="T19" s="814">
        <f t="shared" si="13"/>
        <v>43.860000000000007</v>
      </c>
      <c r="U19" s="814">
        <f t="shared" si="14"/>
        <v>29.240000000000006</v>
      </c>
      <c r="V19" s="813">
        <f t="shared" si="15"/>
        <v>73.100000000000009</v>
      </c>
    </row>
    <row r="20" spans="1:22" s="785" customFormat="1" ht="16.149999999999999" customHeight="1">
      <c r="A20" s="768">
        <v>9</v>
      </c>
      <c r="B20" s="225" t="s">
        <v>681</v>
      </c>
      <c r="C20" s="809">
        <v>611</v>
      </c>
      <c r="D20" s="813">
        <f t="shared" si="0"/>
        <v>36.659999999999997</v>
      </c>
      <c r="E20" s="814">
        <f t="shared" si="1"/>
        <v>24.44</v>
      </c>
      <c r="F20" s="814">
        <f t="shared" si="2"/>
        <v>61.099999999999994</v>
      </c>
      <c r="G20" s="811">
        <v>506</v>
      </c>
      <c r="H20" s="814">
        <f t="shared" si="3"/>
        <v>45.54</v>
      </c>
      <c r="I20" s="814">
        <f t="shared" si="4"/>
        <v>30.36</v>
      </c>
      <c r="J20" s="813">
        <f t="shared" si="5"/>
        <v>75.900000000000006</v>
      </c>
      <c r="K20" s="809">
        <v>164</v>
      </c>
      <c r="L20" s="814">
        <f t="shared" si="6"/>
        <v>19.68</v>
      </c>
      <c r="M20" s="813">
        <f t="shared" si="7"/>
        <v>13.12</v>
      </c>
      <c r="N20" s="814">
        <f t="shared" si="8"/>
        <v>32.799999999999997</v>
      </c>
      <c r="O20" s="809">
        <v>53</v>
      </c>
      <c r="P20" s="813">
        <f t="shared" si="9"/>
        <v>7.95</v>
      </c>
      <c r="Q20" s="814">
        <f t="shared" si="10"/>
        <v>5.3</v>
      </c>
      <c r="R20" s="814">
        <f t="shared" si="11"/>
        <v>13.25</v>
      </c>
      <c r="S20" s="811">
        <f t="shared" si="12"/>
        <v>1334</v>
      </c>
      <c r="T20" s="814">
        <f t="shared" si="13"/>
        <v>109.83</v>
      </c>
      <c r="U20" s="814">
        <f t="shared" si="14"/>
        <v>73.22</v>
      </c>
      <c r="V20" s="813">
        <f t="shared" si="15"/>
        <v>183.05</v>
      </c>
    </row>
    <row r="21" spans="1:22" s="785" customFormat="1" ht="16.149999999999999" customHeight="1">
      <c r="A21" s="768">
        <v>10</v>
      </c>
      <c r="B21" s="225" t="s">
        <v>682</v>
      </c>
      <c r="C21" s="809">
        <v>848</v>
      </c>
      <c r="D21" s="813">
        <f t="shared" si="0"/>
        <v>50.88</v>
      </c>
      <c r="E21" s="814">
        <f t="shared" si="1"/>
        <v>33.92</v>
      </c>
      <c r="F21" s="814">
        <f t="shared" si="2"/>
        <v>84.800000000000011</v>
      </c>
      <c r="G21" s="811">
        <v>229</v>
      </c>
      <c r="H21" s="814">
        <f t="shared" si="3"/>
        <v>20.61</v>
      </c>
      <c r="I21" s="814">
        <f t="shared" si="4"/>
        <v>13.74</v>
      </c>
      <c r="J21" s="813">
        <f t="shared" si="5"/>
        <v>34.35</v>
      </c>
      <c r="K21" s="809">
        <v>94</v>
      </c>
      <c r="L21" s="814">
        <f t="shared" si="6"/>
        <v>11.28</v>
      </c>
      <c r="M21" s="813">
        <f t="shared" si="7"/>
        <v>7.52</v>
      </c>
      <c r="N21" s="814">
        <f t="shared" si="8"/>
        <v>18.799999999999997</v>
      </c>
      <c r="O21" s="809">
        <v>48</v>
      </c>
      <c r="P21" s="813">
        <f t="shared" si="9"/>
        <v>7.2</v>
      </c>
      <c r="Q21" s="814">
        <f t="shared" si="10"/>
        <v>4.8</v>
      </c>
      <c r="R21" s="814">
        <f t="shared" si="11"/>
        <v>12</v>
      </c>
      <c r="S21" s="811">
        <f t="shared" si="12"/>
        <v>1219</v>
      </c>
      <c r="T21" s="814">
        <f t="shared" si="13"/>
        <v>89.970000000000013</v>
      </c>
      <c r="U21" s="814">
        <f t="shared" si="14"/>
        <v>59.980000000000004</v>
      </c>
      <c r="V21" s="813">
        <f t="shared" si="15"/>
        <v>149.94999999999999</v>
      </c>
    </row>
    <row r="22" spans="1:22" s="785" customFormat="1" ht="16.149999999999999" customHeight="1">
      <c r="A22" s="768">
        <v>11</v>
      </c>
      <c r="B22" s="225" t="s">
        <v>683</v>
      </c>
      <c r="C22" s="809">
        <v>1545</v>
      </c>
      <c r="D22" s="813">
        <f t="shared" si="0"/>
        <v>92.7</v>
      </c>
      <c r="E22" s="814">
        <f t="shared" si="1"/>
        <v>61.8</v>
      </c>
      <c r="F22" s="814">
        <f t="shared" si="2"/>
        <v>154.5</v>
      </c>
      <c r="G22" s="811">
        <v>1214</v>
      </c>
      <c r="H22" s="814">
        <f t="shared" si="3"/>
        <v>109.26</v>
      </c>
      <c r="I22" s="814">
        <f t="shared" si="4"/>
        <v>72.84</v>
      </c>
      <c r="J22" s="813">
        <f t="shared" si="5"/>
        <v>182.10000000000002</v>
      </c>
      <c r="K22" s="809">
        <v>496</v>
      </c>
      <c r="L22" s="814">
        <f t="shared" si="6"/>
        <v>59.52</v>
      </c>
      <c r="M22" s="813">
        <f t="shared" si="7"/>
        <v>39.68</v>
      </c>
      <c r="N22" s="814">
        <f t="shared" si="8"/>
        <v>99.2</v>
      </c>
      <c r="O22" s="809">
        <v>288</v>
      </c>
      <c r="P22" s="813">
        <f t="shared" si="9"/>
        <v>43.2</v>
      </c>
      <c r="Q22" s="814">
        <f t="shared" si="10"/>
        <v>28.8</v>
      </c>
      <c r="R22" s="814">
        <f t="shared" si="11"/>
        <v>72</v>
      </c>
      <c r="S22" s="811">
        <f t="shared" si="12"/>
        <v>3543</v>
      </c>
      <c r="T22" s="814">
        <f t="shared" si="13"/>
        <v>304.68</v>
      </c>
      <c r="U22" s="814">
        <f t="shared" si="14"/>
        <v>203.12</v>
      </c>
      <c r="V22" s="813">
        <f t="shared" si="15"/>
        <v>507.8</v>
      </c>
    </row>
    <row r="23" spans="1:22" s="785" customFormat="1" ht="16.149999999999999" customHeight="1">
      <c r="A23" s="768">
        <v>12</v>
      </c>
      <c r="B23" s="225" t="s">
        <v>684</v>
      </c>
      <c r="C23" s="809">
        <v>945</v>
      </c>
      <c r="D23" s="813">
        <f t="shared" si="0"/>
        <v>56.7</v>
      </c>
      <c r="E23" s="814">
        <f t="shared" si="1"/>
        <v>37.799999999999997</v>
      </c>
      <c r="F23" s="814">
        <f t="shared" si="2"/>
        <v>94.5</v>
      </c>
      <c r="G23" s="811">
        <v>384</v>
      </c>
      <c r="H23" s="814">
        <f t="shared" si="3"/>
        <v>34.56</v>
      </c>
      <c r="I23" s="814">
        <f t="shared" si="4"/>
        <v>23.04</v>
      </c>
      <c r="J23" s="813">
        <f t="shared" si="5"/>
        <v>57.6</v>
      </c>
      <c r="K23" s="809">
        <v>67</v>
      </c>
      <c r="L23" s="814">
        <f t="shared" si="6"/>
        <v>8.0399999999999991</v>
      </c>
      <c r="M23" s="813">
        <f t="shared" si="7"/>
        <v>5.36</v>
      </c>
      <c r="N23" s="814">
        <f t="shared" si="8"/>
        <v>13.399999999999999</v>
      </c>
      <c r="O23" s="809">
        <v>16</v>
      </c>
      <c r="P23" s="813">
        <f t="shared" si="9"/>
        <v>2.4</v>
      </c>
      <c r="Q23" s="814">
        <f t="shared" si="10"/>
        <v>1.6</v>
      </c>
      <c r="R23" s="814">
        <f t="shared" si="11"/>
        <v>4</v>
      </c>
      <c r="S23" s="811">
        <f t="shared" si="12"/>
        <v>1412</v>
      </c>
      <c r="T23" s="814">
        <f t="shared" si="13"/>
        <v>101.70000000000002</v>
      </c>
      <c r="U23" s="814">
        <f t="shared" si="14"/>
        <v>67.8</v>
      </c>
      <c r="V23" s="813">
        <f t="shared" si="15"/>
        <v>169.5</v>
      </c>
    </row>
    <row r="24" spans="1:22" s="785" customFormat="1" ht="16.149999999999999" customHeight="1">
      <c r="A24" s="768">
        <v>13</v>
      </c>
      <c r="B24" s="225" t="s">
        <v>685</v>
      </c>
      <c r="C24" s="809">
        <v>1055</v>
      </c>
      <c r="D24" s="813">
        <f t="shared" si="0"/>
        <v>63.3</v>
      </c>
      <c r="E24" s="814">
        <f t="shared" si="1"/>
        <v>42.2</v>
      </c>
      <c r="F24" s="814">
        <f t="shared" si="2"/>
        <v>105.5</v>
      </c>
      <c r="G24" s="811">
        <v>939</v>
      </c>
      <c r="H24" s="814">
        <f t="shared" si="3"/>
        <v>84.51</v>
      </c>
      <c r="I24" s="814">
        <f t="shared" si="4"/>
        <v>56.34</v>
      </c>
      <c r="J24" s="813">
        <f t="shared" si="5"/>
        <v>140.85000000000002</v>
      </c>
      <c r="K24" s="809">
        <v>266</v>
      </c>
      <c r="L24" s="814">
        <f t="shared" si="6"/>
        <v>31.92</v>
      </c>
      <c r="M24" s="813">
        <f t="shared" si="7"/>
        <v>21.28</v>
      </c>
      <c r="N24" s="814">
        <f t="shared" si="8"/>
        <v>53.2</v>
      </c>
      <c r="O24" s="809">
        <v>88</v>
      </c>
      <c r="P24" s="813">
        <f t="shared" si="9"/>
        <v>13.2</v>
      </c>
      <c r="Q24" s="814">
        <f t="shared" si="10"/>
        <v>8.8000000000000007</v>
      </c>
      <c r="R24" s="814">
        <f t="shared" si="11"/>
        <v>22</v>
      </c>
      <c r="S24" s="811">
        <f t="shared" si="12"/>
        <v>2348</v>
      </c>
      <c r="T24" s="814">
        <f t="shared" si="13"/>
        <v>192.93</v>
      </c>
      <c r="U24" s="814">
        <f t="shared" si="14"/>
        <v>128.62</v>
      </c>
      <c r="V24" s="813">
        <f t="shared" si="15"/>
        <v>321.55</v>
      </c>
    </row>
    <row r="25" spans="1:22" s="785" customFormat="1" ht="16.149999999999999" customHeight="1">
      <c r="A25" s="768">
        <v>14</v>
      </c>
      <c r="B25" s="225" t="s">
        <v>686</v>
      </c>
      <c r="C25" s="809">
        <v>356</v>
      </c>
      <c r="D25" s="813">
        <f t="shared" si="0"/>
        <v>21.36</v>
      </c>
      <c r="E25" s="814">
        <f t="shared" si="1"/>
        <v>14.24</v>
      </c>
      <c r="F25" s="814">
        <f t="shared" si="2"/>
        <v>35.6</v>
      </c>
      <c r="G25" s="811">
        <v>238</v>
      </c>
      <c r="H25" s="814">
        <f t="shared" si="3"/>
        <v>21.42</v>
      </c>
      <c r="I25" s="814">
        <f t="shared" si="4"/>
        <v>14.28</v>
      </c>
      <c r="J25" s="813">
        <f t="shared" si="5"/>
        <v>35.700000000000003</v>
      </c>
      <c r="K25" s="809">
        <v>61</v>
      </c>
      <c r="L25" s="814">
        <f t="shared" si="6"/>
        <v>7.32</v>
      </c>
      <c r="M25" s="813">
        <f t="shared" si="7"/>
        <v>4.88</v>
      </c>
      <c r="N25" s="814">
        <f t="shared" si="8"/>
        <v>12.2</v>
      </c>
      <c r="O25" s="809">
        <v>16</v>
      </c>
      <c r="P25" s="813">
        <f t="shared" si="9"/>
        <v>2.4</v>
      </c>
      <c r="Q25" s="814">
        <f t="shared" si="10"/>
        <v>1.6</v>
      </c>
      <c r="R25" s="814">
        <f t="shared" si="11"/>
        <v>4</v>
      </c>
      <c r="S25" s="811">
        <f t="shared" si="12"/>
        <v>671</v>
      </c>
      <c r="T25" s="814">
        <f t="shared" si="13"/>
        <v>52.5</v>
      </c>
      <c r="U25" s="814">
        <f t="shared" si="14"/>
        <v>35</v>
      </c>
      <c r="V25" s="813">
        <f t="shared" si="15"/>
        <v>87.500000000000014</v>
      </c>
    </row>
    <row r="26" spans="1:22" s="785" customFormat="1" ht="16.149999999999999" customHeight="1">
      <c r="A26" s="768">
        <v>15</v>
      </c>
      <c r="B26" s="225" t="s">
        <v>687</v>
      </c>
      <c r="C26" s="809">
        <v>1168</v>
      </c>
      <c r="D26" s="813">
        <f t="shared" si="0"/>
        <v>70.08</v>
      </c>
      <c r="E26" s="814">
        <f t="shared" si="1"/>
        <v>46.72</v>
      </c>
      <c r="F26" s="814">
        <f t="shared" si="2"/>
        <v>116.8</v>
      </c>
      <c r="G26" s="811">
        <v>765</v>
      </c>
      <c r="H26" s="814">
        <f t="shared" si="3"/>
        <v>68.849999999999994</v>
      </c>
      <c r="I26" s="814">
        <f t="shared" si="4"/>
        <v>45.9</v>
      </c>
      <c r="J26" s="813">
        <f t="shared" si="5"/>
        <v>114.75</v>
      </c>
      <c r="K26" s="809">
        <v>293</v>
      </c>
      <c r="L26" s="814">
        <f t="shared" si="6"/>
        <v>35.159999999999997</v>
      </c>
      <c r="M26" s="813">
        <f t="shared" si="7"/>
        <v>23.44</v>
      </c>
      <c r="N26" s="814">
        <f t="shared" si="8"/>
        <v>58.599999999999994</v>
      </c>
      <c r="O26" s="809">
        <v>139</v>
      </c>
      <c r="P26" s="813">
        <f t="shared" si="9"/>
        <v>20.85</v>
      </c>
      <c r="Q26" s="814">
        <f t="shared" si="10"/>
        <v>13.9</v>
      </c>
      <c r="R26" s="814">
        <f t="shared" si="11"/>
        <v>34.75</v>
      </c>
      <c r="S26" s="811">
        <f t="shared" si="12"/>
        <v>2365</v>
      </c>
      <c r="T26" s="814">
        <f t="shared" si="13"/>
        <v>194.94</v>
      </c>
      <c r="U26" s="814">
        <f t="shared" si="14"/>
        <v>129.96</v>
      </c>
      <c r="V26" s="813">
        <f t="shared" si="15"/>
        <v>324.89999999999998</v>
      </c>
    </row>
    <row r="27" spans="1:22">
      <c r="A27" s="768">
        <v>16</v>
      </c>
      <c r="B27" s="227" t="s">
        <v>688</v>
      </c>
      <c r="C27" s="810">
        <v>1232</v>
      </c>
      <c r="D27" s="813">
        <f t="shared" si="0"/>
        <v>73.92</v>
      </c>
      <c r="E27" s="814">
        <f t="shared" si="1"/>
        <v>49.28</v>
      </c>
      <c r="F27" s="814">
        <f t="shared" si="2"/>
        <v>123.2</v>
      </c>
      <c r="G27" s="810">
        <v>366</v>
      </c>
      <c r="H27" s="814">
        <f t="shared" si="3"/>
        <v>32.94</v>
      </c>
      <c r="I27" s="814">
        <f t="shared" si="4"/>
        <v>21.96</v>
      </c>
      <c r="J27" s="813">
        <f t="shared" si="5"/>
        <v>54.9</v>
      </c>
      <c r="K27" s="810">
        <v>141</v>
      </c>
      <c r="L27" s="814">
        <f t="shared" si="6"/>
        <v>16.920000000000002</v>
      </c>
      <c r="M27" s="813">
        <f t="shared" si="7"/>
        <v>11.28</v>
      </c>
      <c r="N27" s="814">
        <f t="shared" si="8"/>
        <v>28.200000000000003</v>
      </c>
      <c r="O27" s="810">
        <v>72</v>
      </c>
      <c r="P27" s="813">
        <f t="shared" si="9"/>
        <v>10.8</v>
      </c>
      <c r="Q27" s="814">
        <f t="shared" si="10"/>
        <v>7.2</v>
      </c>
      <c r="R27" s="814">
        <f t="shared" si="11"/>
        <v>18</v>
      </c>
      <c r="S27" s="811">
        <f t="shared" si="12"/>
        <v>1811</v>
      </c>
      <c r="T27" s="814">
        <f t="shared" si="13"/>
        <v>134.58000000000001</v>
      </c>
      <c r="U27" s="814">
        <f t="shared" si="14"/>
        <v>89.720000000000013</v>
      </c>
      <c r="V27" s="813">
        <f t="shared" si="15"/>
        <v>224.3</v>
      </c>
    </row>
    <row r="28" spans="1:22">
      <c r="A28" s="768">
        <v>17</v>
      </c>
      <c r="B28" s="227" t="s">
        <v>689</v>
      </c>
      <c r="C28" s="810">
        <v>994</v>
      </c>
      <c r="D28" s="813">
        <f t="shared" si="0"/>
        <v>59.64</v>
      </c>
      <c r="E28" s="814">
        <f t="shared" si="1"/>
        <v>39.76</v>
      </c>
      <c r="F28" s="814">
        <f t="shared" si="2"/>
        <v>99.4</v>
      </c>
      <c r="G28" s="810">
        <v>767</v>
      </c>
      <c r="H28" s="814">
        <f t="shared" si="3"/>
        <v>69.03</v>
      </c>
      <c r="I28" s="814">
        <f t="shared" si="4"/>
        <v>46.02</v>
      </c>
      <c r="J28" s="813">
        <f t="shared" si="5"/>
        <v>115.05000000000001</v>
      </c>
      <c r="K28" s="810">
        <v>171</v>
      </c>
      <c r="L28" s="814">
        <f t="shared" si="6"/>
        <v>20.52</v>
      </c>
      <c r="M28" s="813">
        <f t="shared" si="7"/>
        <v>13.68</v>
      </c>
      <c r="N28" s="814">
        <f t="shared" si="8"/>
        <v>34.200000000000003</v>
      </c>
      <c r="O28" s="810">
        <v>51</v>
      </c>
      <c r="P28" s="813">
        <f t="shared" si="9"/>
        <v>7.65</v>
      </c>
      <c r="Q28" s="814">
        <f t="shared" si="10"/>
        <v>5.0999999999999996</v>
      </c>
      <c r="R28" s="814">
        <f t="shared" si="11"/>
        <v>12.75</v>
      </c>
      <c r="S28" s="811">
        <f t="shared" si="12"/>
        <v>1983</v>
      </c>
      <c r="T28" s="814">
        <f t="shared" si="13"/>
        <v>156.84000000000003</v>
      </c>
      <c r="U28" s="814">
        <f t="shared" si="14"/>
        <v>104.56</v>
      </c>
      <c r="V28" s="813">
        <f t="shared" si="15"/>
        <v>261.40000000000003</v>
      </c>
    </row>
    <row r="29" spans="1:22">
      <c r="A29" s="768">
        <v>18</v>
      </c>
      <c r="B29" s="227" t="s">
        <v>690</v>
      </c>
      <c r="C29" s="810">
        <v>1309</v>
      </c>
      <c r="D29" s="813">
        <f t="shared" si="0"/>
        <v>78.540000000000006</v>
      </c>
      <c r="E29" s="814">
        <f t="shared" si="1"/>
        <v>52.36</v>
      </c>
      <c r="F29" s="814">
        <f t="shared" si="2"/>
        <v>130.9</v>
      </c>
      <c r="G29" s="810">
        <v>1049</v>
      </c>
      <c r="H29" s="814">
        <f t="shared" si="3"/>
        <v>94.41</v>
      </c>
      <c r="I29" s="814">
        <f t="shared" si="4"/>
        <v>62.94</v>
      </c>
      <c r="J29" s="813">
        <f t="shared" si="5"/>
        <v>157.35</v>
      </c>
      <c r="K29" s="810">
        <v>272</v>
      </c>
      <c r="L29" s="814">
        <f t="shared" si="6"/>
        <v>32.64</v>
      </c>
      <c r="M29" s="813">
        <f t="shared" si="7"/>
        <v>21.76</v>
      </c>
      <c r="N29" s="814">
        <f t="shared" si="8"/>
        <v>54.400000000000006</v>
      </c>
      <c r="O29" s="810">
        <v>119</v>
      </c>
      <c r="P29" s="813">
        <f t="shared" si="9"/>
        <v>17.850000000000001</v>
      </c>
      <c r="Q29" s="814">
        <f t="shared" si="10"/>
        <v>11.9</v>
      </c>
      <c r="R29" s="814">
        <f t="shared" si="11"/>
        <v>29.75</v>
      </c>
      <c r="S29" s="811">
        <f t="shared" si="12"/>
        <v>2749</v>
      </c>
      <c r="T29" s="814">
        <f t="shared" si="13"/>
        <v>223.43999999999997</v>
      </c>
      <c r="U29" s="814">
        <f t="shared" si="14"/>
        <v>148.96</v>
      </c>
      <c r="V29" s="813">
        <f t="shared" si="15"/>
        <v>372.4</v>
      </c>
    </row>
    <row r="30" spans="1:22">
      <c r="A30" s="768">
        <v>19</v>
      </c>
      <c r="B30" s="227" t="s">
        <v>691</v>
      </c>
      <c r="C30" s="810">
        <v>652</v>
      </c>
      <c r="D30" s="813">
        <f t="shared" si="0"/>
        <v>39.119999999999997</v>
      </c>
      <c r="E30" s="814">
        <f t="shared" si="1"/>
        <v>26.08</v>
      </c>
      <c r="F30" s="814">
        <f t="shared" si="2"/>
        <v>65.199999999999989</v>
      </c>
      <c r="G30" s="810">
        <v>553</v>
      </c>
      <c r="H30" s="814">
        <f t="shared" si="3"/>
        <v>49.77</v>
      </c>
      <c r="I30" s="814">
        <f t="shared" si="4"/>
        <v>33.18</v>
      </c>
      <c r="J30" s="813">
        <f t="shared" si="5"/>
        <v>82.95</v>
      </c>
      <c r="K30" s="810">
        <v>196</v>
      </c>
      <c r="L30" s="814">
        <f t="shared" si="6"/>
        <v>23.52</v>
      </c>
      <c r="M30" s="813">
        <f t="shared" si="7"/>
        <v>15.68</v>
      </c>
      <c r="N30" s="814">
        <f t="shared" si="8"/>
        <v>39.200000000000003</v>
      </c>
      <c r="O30" s="810">
        <v>307</v>
      </c>
      <c r="P30" s="813">
        <f t="shared" si="9"/>
        <v>46.05</v>
      </c>
      <c r="Q30" s="814">
        <f t="shared" si="10"/>
        <v>30.7</v>
      </c>
      <c r="R30" s="814">
        <f t="shared" si="11"/>
        <v>76.75</v>
      </c>
      <c r="S30" s="811">
        <f t="shared" si="12"/>
        <v>1708</v>
      </c>
      <c r="T30" s="814">
        <f t="shared" si="13"/>
        <v>158.45999999999998</v>
      </c>
      <c r="U30" s="814">
        <f t="shared" si="14"/>
        <v>105.64</v>
      </c>
      <c r="V30" s="813">
        <f t="shared" si="15"/>
        <v>264.09999999999997</v>
      </c>
    </row>
    <row r="31" spans="1:22">
      <c r="A31" s="768">
        <v>20</v>
      </c>
      <c r="B31" s="227" t="s">
        <v>692</v>
      </c>
      <c r="C31" s="810">
        <v>1424</v>
      </c>
      <c r="D31" s="813">
        <f t="shared" si="0"/>
        <v>85.44</v>
      </c>
      <c r="E31" s="814">
        <f t="shared" si="1"/>
        <v>56.96</v>
      </c>
      <c r="F31" s="814">
        <f t="shared" si="2"/>
        <v>142.4</v>
      </c>
      <c r="G31" s="810">
        <v>765</v>
      </c>
      <c r="H31" s="814">
        <f t="shared" si="3"/>
        <v>68.849999999999994</v>
      </c>
      <c r="I31" s="814">
        <f t="shared" si="4"/>
        <v>45.9</v>
      </c>
      <c r="J31" s="813">
        <f t="shared" si="5"/>
        <v>114.75</v>
      </c>
      <c r="K31" s="810">
        <v>254</v>
      </c>
      <c r="L31" s="814">
        <f t="shared" si="6"/>
        <v>30.48</v>
      </c>
      <c r="M31" s="813">
        <f t="shared" si="7"/>
        <v>20.32</v>
      </c>
      <c r="N31" s="814">
        <f t="shared" si="8"/>
        <v>50.8</v>
      </c>
      <c r="O31" s="810">
        <v>127</v>
      </c>
      <c r="P31" s="813">
        <f t="shared" si="9"/>
        <v>19.05</v>
      </c>
      <c r="Q31" s="814">
        <f t="shared" si="10"/>
        <v>12.7</v>
      </c>
      <c r="R31" s="814">
        <f t="shared" si="11"/>
        <v>31.75</v>
      </c>
      <c r="S31" s="811">
        <f t="shared" si="12"/>
        <v>2570</v>
      </c>
      <c r="T31" s="814">
        <f t="shared" si="13"/>
        <v>203.82</v>
      </c>
      <c r="U31" s="814">
        <f t="shared" si="14"/>
        <v>135.88</v>
      </c>
      <c r="V31" s="813">
        <f t="shared" si="15"/>
        <v>339.7</v>
      </c>
    </row>
    <row r="32" spans="1:22">
      <c r="A32" s="768">
        <v>21</v>
      </c>
      <c r="B32" s="227" t="s">
        <v>693</v>
      </c>
      <c r="C32" s="810">
        <v>699</v>
      </c>
      <c r="D32" s="813">
        <f t="shared" si="0"/>
        <v>41.94</v>
      </c>
      <c r="E32" s="814">
        <f t="shared" si="1"/>
        <v>27.96</v>
      </c>
      <c r="F32" s="814">
        <f t="shared" si="2"/>
        <v>69.900000000000006</v>
      </c>
      <c r="G32" s="810">
        <v>377</v>
      </c>
      <c r="H32" s="814">
        <f t="shared" si="3"/>
        <v>33.93</v>
      </c>
      <c r="I32" s="814">
        <f t="shared" si="4"/>
        <v>22.62</v>
      </c>
      <c r="J32" s="813">
        <f t="shared" si="5"/>
        <v>56.55</v>
      </c>
      <c r="K32" s="810">
        <v>99</v>
      </c>
      <c r="L32" s="814">
        <f t="shared" si="6"/>
        <v>11.88</v>
      </c>
      <c r="M32" s="813">
        <f t="shared" si="7"/>
        <v>7.92</v>
      </c>
      <c r="N32" s="814">
        <f t="shared" si="8"/>
        <v>19.8</v>
      </c>
      <c r="O32" s="810">
        <v>95</v>
      </c>
      <c r="P32" s="813">
        <f t="shared" si="9"/>
        <v>14.25</v>
      </c>
      <c r="Q32" s="814">
        <f t="shared" si="10"/>
        <v>9.5</v>
      </c>
      <c r="R32" s="814">
        <f t="shared" si="11"/>
        <v>23.75</v>
      </c>
      <c r="S32" s="811">
        <f t="shared" si="12"/>
        <v>1270</v>
      </c>
      <c r="T32" s="814">
        <f t="shared" si="13"/>
        <v>102</v>
      </c>
      <c r="U32" s="814">
        <f t="shared" si="14"/>
        <v>68</v>
      </c>
      <c r="V32" s="813">
        <f t="shared" si="15"/>
        <v>170</v>
      </c>
    </row>
    <row r="33" spans="1:48">
      <c r="A33" s="768">
        <v>22</v>
      </c>
      <c r="B33" s="227" t="s">
        <v>694</v>
      </c>
      <c r="C33" s="810">
        <v>2279</v>
      </c>
      <c r="D33" s="813">
        <f t="shared" si="0"/>
        <v>136.74</v>
      </c>
      <c r="E33" s="814">
        <f t="shared" si="1"/>
        <v>91.16</v>
      </c>
      <c r="F33" s="814">
        <f t="shared" si="2"/>
        <v>227.9</v>
      </c>
      <c r="G33" s="810">
        <v>1398</v>
      </c>
      <c r="H33" s="814">
        <f t="shared" si="3"/>
        <v>125.82</v>
      </c>
      <c r="I33" s="814">
        <f t="shared" si="4"/>
        <v>83.88</v>
      </c>
      <c r="J33" s="813">
        <f t="shared" si="5"/>
        <v>209.7</v>
      </c>
      <c r="K33" s="810">
        <v>378</v>
      </c>
      <c r="L33" s="814">
        <f t="shared" si="6"/>
        <v>45.36</v>
      </c>
      <c r="M33" s="813">
        <f t="shared" si="7"/>
        <v>30.24</v>
      </c>
      <c r="N33" s="814">
        <f t="shared" si="8"/>
        <v>75.599999999999994</v>
      </c>
      <c r="O33" s="810">
        <v>209</v>
      </c>
      <c r="P33" s="813">
        <f t="shared" si="9"/>
        <v>31.35</v>
      </c>
      <c r="Q33" s="814">
        <f t="shared" si="10"/>
        <v>20.9</v>
      </c>
      <c r="R33" s="814">
        <f t="shared" si="11"/>
        <v>52.25</v>
      </c>
      <c r="S33" s="811">
        <f t="shared" si="12"/>
        <v>4264</v>
      </c>
      <c r="T33" s="814">
        <f t="shared" si="13"/>
        <v>339.27000000000004</v>
      </c>
      <c r="U33" s="814">
        <f t="shared" si="14"/>
        <v>226.18</v>
      </c>
      <c r="V33" s="813">
        <f t="shared" si="15"/>
        <v>565.45000000000005</v>
      </c>
    </row>
    <row r="34" spans="1:48">
      <c r="A34" s="768">
        <v>23</v>
      </c>
      <c r="B34" s="227" t="s">
        <v>695</v>
      </c>
      <c r="C34" s="810">
        <v>407</v>
      </c>
      <c r="D34" s="813">
        <f t="shared" si="0"/>
        <v>24.42</v>
      </c>
      <c r="E34" s="814">
        <f t="shared" si="1"/>
        <v>16.28</v>
      </c>
      <c r="F34" s="814">
        <f t="shared" si="2"/>
        <v>40.700000000000003</v>
      </c>
      <c r="G34" s="810">
        <v>398</v>
      </c>
      <c r="H34" s="814">
        <f t="shared" si="3"/>
        <v>35.82</v>
      </c>
      <c r="I34" s="814">
        <f t="shared" si="4"/>
        <v>23.88</v>
      </c>
      <c r="J34" s="813">
        <f t="shared" si="5"/>
        <v>59.7</v>
      </c>
      <c r="K34" s="810">
        <v>247</v>
      </c>
      <c r="L34" s="814">
        <f t="shared" si="6"/>
        <v>29.64</v>
      </c>
      <c r="M34" s="813">
        <f t="shared" si="7"/>
        <v>19.760000000000002</v>
      </c>
      <c r="N34" s="814">
        <f t="shared" si="8"/>
        <v>49.400000000000006</v>
      </c>
      <c r="O34" s="810">
        <v>194</v>
      </c>
      <c r="P34" s="813">
        <f t="shared" si="9"/>
        <v>29.1</v>
      </c>
      <c r="Q34" s="814">
        <f t="shared" si="10"/>
        <v>19.399999999999999</v>
      </c>
      <c r="R34" s="814">
        <f t="shared" si="11"/>
        <v>48.5</v>
      </c>
      <c r="S34" s="811">
        <f t="shared" si="12"/>
        <v>1246</v>
      </c>
      <c r="T34" s="814">
        <f t="shared" si="13"/>
        <v>118.97999999999999</v>
      </c>
      <c r="U34" s="814">
        <f t="shared" si="14"/>
        <v>79.319999999999993</v>
      </c>
      <c r="V34" s="813">
        <f t="shared" si="15"/>
        <v>198.3</v>
      </c>
    </row>
    <row r="35" spans="1:48">
      <c r="A35" s="768">
        <v>24</v>
      </c>
      <c r="B35" s="227" t="s">
        <v>696</v>
      </c>
      <c r="C35" s="810">
        <v>574</v>
      </c>
      <c r="D35" s="813">
        <f t="shared" si="0"/>
        <v>34.44</v>
      </c>
      <c r="E35" s="814">
        <f t="shared" si="1"/>
        <v>22.96</v>
      </c>
      <c r="F35" s="814">
        <f t="shared" si="2"/>
        <v>57.4</v>
      </c>
      <c r="G35" s="810">
        <v>448</v>
      </c>
      <c r="H35" s="814">
        <f t="shared" si="3"/>
        <v>40.32</v>
      </c>
      <c r="I35" s="814">
        <f t="shared" si="4"/>
        <v>26.88</v>
      </c>
      <c r="J35" s="813">
        <f t="shared" si="5"/>
        <v>67.2</v>
      </c>
      <c r="K35" s="810">
        <v>118</v>
      </c>
      <c r="L35" s="814">
        <f t="shared" si="6"/>
        <v>14.16</v>
      </c>
      <c r="M35" s="813">
        <f t="shared" si="7"/>
        <v>9.44</v>
      </c>
      <c r="N35" s="814">
        <f t="shared" si="8"/>
        <v>23.6</v>
      </c>
      <c r="O35" s="810">
        <v>33</v>
      </c>
      <c r="P35" s="813">
        <f t="shared" si="9"/>
        <v>4.95</v>
      </c>
      <c r="Q35" s="814">
        <f t="shared" si="10"/>
        <v>3.3</v>
      </c>
      <c r="R35" s="814">
        <f t="shared" si="11"/>
        <v>8.25</v>
      </c>
      <c r="S35" s="811">
        <f t="shared" si="12"/>
        <v>1173</v>
      </c>
      <c r="T35" s="814">
        <f t="shared" si="13"/>
        <v>93.86999999999999</v>
      </c>
      <c r="U35" s="814">
        <f t="shared" si="14"/>
        <v>62.58</v>
      </c>
      <c r="V35" s="813">
        <f t="shared" si="15"/>
        <v>156.44999999999999</v>
      </c>
    </row>
    <row r="36" spans="1:48">
      <c r="A36" s="768">
        <v>25</v>
      </c>
      <c r="B36" s="227" t="s">
        <v>697</v>
      </c>
      <c r="C36" s="810">
        <v>438</v>
      </c>
      <c r="D36" s="813">
        <f t="shared" si="0"/>
        <v>26.28</v>
      </c>
      <c r="E36" s="814">
        <f t="shared" si="1"/>
        <v>17.52</v>
      </c>
      <c r="F36" s="814">
        <f t="shared" si="2"/>
        <v>43.8</v>
      </c>
      <c r="G36" s="810">
        <v>390</v>
      </c>
      <c r="H36" s="814">
        <f t="shared" si="3"/>
        <v>35.1</v>
      </c>
      <c r="I36" s="814">
        <f t="shared" si="4"/>
        <v>23.4</v>
      </c>
      <c r="J36" s="813">
        <f t="shared" si="5"/>
        <v>58.5</v>
      </c>
      <c r="K36" s="810">
        <v>138</v>
      </c>
      <c r="L36" s="814">
        <f t="shared" si="6"/>
        <v>16.559999999999999</v>
      </c>
      <c r="M36" s="813">
        <f t="shared" si="7"/>
        <v>11.04</v>
      </c>
      <c r="N36" s="814">
        <f t="shared" si="8"/>
        <v>27.599999999999998</v>
      </c>
      <c r="O36" s="810">
        <v>60</v>
      </c>
      <c r="P36" s="813">
        <f t="shared" si="9"/>
        <v>9</v>
      </c>
      <c r="Q36" s="814">
        <f t="shared" si="10"/>
        <v>6</v>
      </c>
      <c r="R36" s="814">
        <f t="shared" si="11"/>
        <v>15</v>
      </c>
      <c r="S36" s="811">
        <f t="shared" si="12"/>
        <v>1026</v>
      </c>
      <c r="T36" s="814">
        <f t="shared" si="13"/>
        <v>86.94</v>
      </c>
      <c r="U36" s="814">
        <f t="shared" si="14"/>
        <v>57.96</v>
      </c>
      <c r="V36" s="813">
        <f t="shared" si="15"/>
        <v>144.9</v>
      </c>
    </row>
    <row r="37" spans="1:48">
      <c r="A37" s="768">
        <v>26</v>
      </c>
      <c r="B37" s="227" t="s">
        <v>698</v>
      </c>
      <c r="C37" s="810">
        <v>1133</v>
      </c>
      <c r="D37" s="813">
        <f t="shared" si="0"/>
        <v>67.98</v>
      </c>
      <c r="E37" s="814">
        <f t="shared" si="1"/>
        <v>45.32</v>
      </c>
      <c r="F37" s="814">
        <f t="shared" si="2"/>
        <v>113.30000000000001</v>
      </c>
      <c r="G37" s="810">
        <v>758</v>
      </c>
      <c r="H37" s="814">
        <f t="shared" si="3"/>
        <v>68.22</v>
      </c>
      <c r="I37" s="814">
        <f t="shared" si="4"/>
        <v>45.48</v>
      </c>
      <c r="J37" s="813">
        <f t="shared" si="5"/>
        <v>113.69999999999999</v>
      </c>
      <c r="K37" s="810">
        <v>145</v>
      </c>
      <c r="L37" s="814">
        <f t="shared" si="6"/>
        <v>17.399999999999999</v>
      </c>
      <c r="M37" s="813">
        <f t="shared" si="7"/>
        <v>11.6</v>
      </c>
      <c r="N37" s="814">
        <f t="shared" si="8"/>
        <v>29</v>
      </c>
      <c r="O37" s="810">
        <v>42</v>
      </c>
      <c r="P37" s="813">
        <f t="shared" si="9"/>
        <v>6.3</v>
      </c>
      <c r="Q37" s="814">
        <f t="shared" si="10"/>
        <v>4.2</v>
      </c>
      <c r="R37" s="814">
        <f t="shared" si="11"/>
        <v>10.5</v>
      </c>
      <c r="S37" s="811">
        <f t="shared" si="12"/>
        <v>2078</v>
      </c>
      <c r="T37" s="814">
        <f t="shared" si="13"/>
        <v>159.9</v>
      </c>
      <c r="U37" s="814">
        <f t="shared" si="14"/>
        <v>106.6</v>
      </c>
      <c r="V37" s="813">
        <f t="shared" si="15"/>
        <v>266.5</v>
      </c>
    </row>
    <row r="38" spans="1:48">
      <c r="A38" s="768">
        <v>27</v>
      </c>
      <c r="B38" s="227" t="s">
        <v>699</v>
      </c>
      <c r="C38" s="810">
        <v>1263</v>
      </c>
      <c r="D38" s="813">
        <f t="shared" si="0"/>
        <v>75.78</v>
      </c>
      <c r="E38" s="814">
        <f t="shared" si="1"/>
        <v>50.52</v>
      </c>
      <c r="F38" s="814">
        <f t="shared" si="2"/>
        <v>126.30000000000001</v>
      </c>
      <c r="G38" s="810">
        <v>432</v>
      </c>
      <c r="H38" s="814">
        <f t="shared" si="3"/>
        <v>38.880000000000003</v>
      </c>
      <c r="I38" s="814">
        <f t="shared" si="4"/>
        <v>25.92</v>
      </c>
      <c r="J38" s="813">
        <f t="shared" si="5"/>
        <v>64.800000000000011</v>
      </c>
      <c r="K38" s="810">
        <v>126</v>
      </c>
      <c r="L38" s="814">
        <f t="shared" si="6"/>
        <v>15.12</v>
      </c>
      <c r="M38" s="813">
        <f t="shared" si="7"/>
        <v>10.08</v>
      </c>
      <c r="N38" s="814">
        <f t="shared" si="8"/>
        <v>25.2</v>
      </c>
      <c r="O38" s="810">
        <v>116</v>
      </c>
      <c r="P38" s="813">
        <f t="shared" si="9"/>
        <v>17.399999999999999</v>
      </c>
      <c r="Q38" s="814">
        <f t="shared" si="10"/>
        <v>11.6</v>
      </c>
      <c r="R38" s="814">
        <f t="shared" si="11"/>
        <v>29</v>
      </c>
      <c r="S38" s="811">
        <f t="shared" si="12"/>
        <v>1937</v>
      </c>
      <c r="T38" s="814">
        <f t="shared" si="13"/>
        <v>147.18</v>
      </c>
      <c r="U38" s="814">
        <f t="shared" si="14"/>
        <v>98.11999999999999</v>
      </c>
      <c r="V38" s="813">
        <f t="shared" si="15"/>
        <v>245.3</v>
      </c>
    </row>
    <row r="39" spans="1:48">
      <c r="A39" s="768">
        <v>28</v>
      </c>
      <c r="B39" s="227" t="s">
        <v>700</v>
      </c>
      <c r="C39" s="810">
        <v>788</v>
      </c>
      <c r="D39" s="813">
        <f t="shared" si="0"/>
        <v>47.28</v>
      </c>
      <c r="E39" s="814">
        <f t="shared" si="1"/>
        <v>31.52</v>
      </c>
      <c r="F39" s="814">
        <f t="shared" si="2"/>
        <v>78.8</v>
      </c>
      <c r="G39" s="810">
        <v>444</v>
      </c>
      <c r="H39" s="814">
        <f t="shared" si="3"/>
        <v>39.96</v>
      </c>
      <c r="I39" s="814">
        <f t="shared" si="4"/>
        <v>26.64</v>
      </c>
      <c r="J39" s="813">
        <f t="shared" si="5"/>
        <v>66.599999999999994</v>
      </c>
      <c r="K39" s="810">
        <v>124</v>
      </c>
      <c r="L39" s="814">
        <f t="shared" si="6"/>
        <v>14.88</v>
      </c>
      <c r="M39" s="813">
        <f t="shared" si="7"/>
        <v>9.92</v>
      </c>
      <c r="N39" s="814">
        <f t="shared" si="8"/>
        <v>24.8</v>
      </c>
      <c r="O39" s="810">
        <v>47</v>
      </c>
      <c r="P39" s="813">
        <f t="shared" si="9"/>
        <v>7.05</v>
      </c>
      <c r="Q39" s="814">
        <f t="shared" si="10"/>
        <v>4.7</v>
      </c>
      <c r="R39" s="814">
        <f t="shared" si="11"/>
        <v>11.75</v>
      </c>
      <c r="S39" s="811">
        <f t="shared" si="12"/>
        <v>1403</v>
      </c>
      <c r="T39" s="814">
        <f t="shared" si="13"/>
        <v>109.17</v>
      </c>
      <c r="U39" s="814">
        <f t="shared" si="14"/>
        <v>72.78</v>
      </c>
      <c r="V39" s="813">
        <f t="shared" si="15"/>
        <v>181.95</v>
      </c>
    </row>
    <row r="40" spans="1:48">
      <c r="A40" s="768">
        <v>29</v>
      </c>
      <c r="B40" s="227" t="s">
        <v>701</v>
      </c>
      <c r="C40" s="810">
        <v>486</v>
      </c>
      <c r="D40" s="813">
        <f t="shared" si="0"/>
        <v>29.16</v>
      </c>
      <c r="E40" s="814">
        <f t="shared" si="1"/>
        <v>19.440000000000001</v>
      </c>
      <c r="F40" s="814">
        <f t="shared" si="2"/>
        <v>48.6</v>
      </c>
      <c r="G40" s="810">
        <v>320</v>
      </c>
      <c r="H40" s="814">
        <f t="shared" si="3"/>
        <v>28.8</v>
      </c>
      <c r="I40" s="814">
        <f t="shared" si="4"/>
        <v>19.2</v>
      </c>
      <c r="J40" s="813">
        <f t="shared" si="5"/>
        <v>48</v>
      </c>
      <c r="K40" s="810">
        <v>77</v>
      </c>
      <c r="L40" s="814">
        <f t="shared" si="6"/>
        <v>9.24</v>
      </c>
      <c r="M40" s="813">
        <f t="shared" si="7"/>
        <v>6.16</v>
      </c>
      <c r="N40" s="814">
        <f t="shared" si="8"/>
        <v>15.4</v>
      </c>
      <c r="O40" s="810">
        <v>25</v>
      </c>
      <c r="P40" s="813">
        <f t="shared" si="9"/>
        <v>3.75</v>
      </c>
      <c r="Q40" s="814">
        <f t="shared" si="10"/>
        <v>2.5</v>
      </c>
      <c r="R40" s="814">
        <f t="shared" si="11"/>
        <v>6.25</v>
      </c>
      <c r="S40" s="811">
        <f t="shared" si="12"/>
        <v>908</v>
      </c>
      <c r="T40" s="814">
        <f t="shared" si="13"/>
        <v>70.95</v>
      </c>
      <c r="U40" s="814">
        <f t="shared" si="14"/>
        <v>47.3</v>
      </c>
      <c r="V40" s="813">
        <f t="shared" si="15"/>
        <v>118.25</v>
      </c>
    </row>
    <row r="41" spans="1:48" s="786" customFormat="1">
      <c r="A41" s="768">
        <v>30</v>
      </c>
      <c r="B41" s="227" t="s">
        <v>702</v>
      </c>
      <c r="C41" s="810">
        <v>1186</v>
      </c>
      <c r="D41" s="813">
        <f t="shared" si="0"/>
        <v>71.16</v>
      </c>
      <c r="E41" s="814">
        <f t="shared" si="1"/>
        <v>47.44</v>
      </c>
      <c r="F41" s="814">
        <f t="shared" si="2"/>
        <v>118.6</v>
      </c>
      <c r="G41" s="810">
        <v>552</v>
      </c>
      <c r="H41" s="814">
        <f t="shared" si="3"/>
        <v>49.68</v>
      </c>
      <c r="I41" s="814">
        <f t="shared" si="4"/>
        <v>33.119999999999997</v>
      </c>
      <c r="J41" s="813">
        <f t="shared" si="5"/>
        <v>82.8</v>
      </c>
      <c r="K41" s="810">
        <v>242</v>
      </c>
      <c r="L41" s="814">
        <f t="shared" si="6"/>
        <v>29.04</v>
      </c>
      <c r="M41" s="813">
        <f t="shared" si="7"/>
        <v>19.36</v>
      </c>
      <c r="N41" s="814">
        <f t="shared" si="8"/>
        <v>48.4</v>
      </c>
      <c r="O41" s="810">
        <v>147</v>
      </c>
      <c r="P41" s="813">
        <f t="shared" si="9"/>
        <v>22.05</v>
      </c>
      <c r="Q41" s="814">
        <f t="shared" si="10"/>
        <v>14.7</v>
      </c>
      <c r="R41" s="814">
        <f t="shared" si="11"/>
        <v>36.75</v>
      </c>
      <c r="S41" s="811">
        <f t="shared" si="12"/>
        <v>2127</v>
      </c>
      <c r="T41" s="814">
        <f t="shared" si="13"/>
        <v>171.93</v>
      </c>
      <c r="U41" s="814">
        <f t="shared" si="14"/>
        <v>114.62</v>
      </c>
      <c r="V41" s="813">
        <f t="shared" si="15"/>
        <v>286.54999999999995</v>
      </c>
      <c r="W41" s="787"/>
      <c r="X41" s="787"/>
      <c r="Y41" s="787"/>
      <c r="Z41" s="787"/>
      <c r="AA41" s="787"/>
      <c r="AB41" s="787"/>
      <c r="AC41" s="787"/>
      <c r="AD41" s="787"/>
      <c r="AE41" s="787"/>
      <c r="AF41" s="787"/>
      <c r="AG41" s="787"/>
      <c r="AH41" s="787"/>
      <c r="AI41" s="787"/>
      <c r="AJ41" s="787"/>
      <c r="AK41" s="787"/>
      <c r="AL41" s="787"/>
      <c r="AM41" s="787"/>
      <c r="AN41" s="787"/>
      <c r="AO41" s="787"/>
      <c r="AP41" s="787"/>
      <c r="AQ41" s="787"/>
      <c r="AR41" s="787"/>
      <c r="AS41" s="787"/>
      <c r="AT41" s="787"/>
      <c r="AU41" s="787"/>
      <c r="AV41" s="787"/>
    </row>
    <row r="42" spans="1:48" s="817" customFormat="1">
      <c r="A42" s="815"/>
      <c r="B42" s="791" t="s">
        <v>18</v>
      </c>
      <c r="C42" s="815">
        <f t="shared" ref="C42:V42" si="16">SUM(C12:C41)</f>
        <v>27090</v>
      </c>
      <c r="D42" s="816">
        <f t="shared" si="16"/>
        <v>1625.4000000000003</v>
      </c>
      <c r="E42" s="816">
        <f t="shared" si="16"/>
        <v>1083.6000000000001</v>
      </c>
      <c r="F42" s="816">
        <f t="shared" si="16"/>
        <v>2709.0000000000009</v>
      </c>
      <c r="G42" s="815">
        <f t="shared" si="16"/>
        <v>18467</v>
      </c>
      <c r="H42" s="816">
        <f t="shared" si="16"/>
        <v>1662.03</v>
      </c>
      <c r="I42" s="816">
        <f t="shared" si="16"/>
        <v>1108.02</v>
      </c>
      <c r="J42" s="816">
        <f t="shared" si="16"/>
        <v>2770.0499999999993</v>
      </c>
      <c r="K42" s="815">
        <f t="shared" si="16"/>
        <v>5788</v>
      </c>
      <c r="L42" s="816">
        <f t="shared" si="16"/>
        <v>694.55999999999983</v>
      </c>
      <c r="M42" s="816">
        <f t="shared" si="16"/>
        <v>463.04000000000008</v>
      </c>
      <c r="N42" s="816">
        <f t="shared" si="16"/>
        <v>1157.6000000000004</v>
      </c>
      <c r="O42" s="815">
        <f t="shared" si="16"/>
        <v>2883</v>
      </c>
      <c r="P42" s="816">
        <f t="shared" si="16"/>
        <v>432.45000000000005</v>
      </c>
      <c r="Q42" s="816">
        <f t="shared" si="16"/>
        <v>288.29999999999995</v>
      </c>
      <c r="R42" s="816">
        <f t="shared" si="16"/>
        <v>720.75</v>
      </c>
      <c r="S42" s="815">
        <f t="shared" si="16"/>
        <v>54228</v>
      </c>
      <c r="T42" s="812">
        <f t="shared" si="16"/>
        <v>4414.4400000000005</v>
      </c>
      <c r="U42" s="812">
        <f t="shared" si="16"/>
        <v>2942.9600000000005</v>
      </c>
      <c r="V42" s="818">
        <f t="shared" si="16"/>
        <v>7357.4000000000005</v>
      </c>
    </row>
    <row r="44" spans="1:48" s="770" customFormat="1" ht="12.75">
      <c r="A44" s="79" t="s">
        <v>11</v>
      </c>
      <c r="G44" s="79"/>
      <c r="H44" s="79"/>
      <c r="K44" s="79"/>
      <c r="L44" s="79"/>
      <c r="M44" s="79"/>
      <c r="N44" s="79"/>
      <c r="O44" s="79"/>
      <c r="P44" s="79"/>
      <c r="Q44" s="79"/>
      <c r="R44" s="79"/>
      <c r="S44" s="1344"/>
      <c r="T44" s="1344"/>
      <c r="U44" s="1344"/>
      <c r="V44" s="1344"/>
    </row>
    <row r="45" spans="1:48" s="770" customFormat="1" ht="12.75" customHeight="1">
      <c r="K45" s="206"/>
      <c r="L45" s="206"/>
      <c r="M45" s="206"/>
      <c r="N45" s="206"/>
      <c r="O45" s="206"/>
      <c r="P45" s="206"/>
      <c r="Q45" s="206"/>
      <c r="R45" s="778"/>
      <c r="S45" s="1344" t="s">
        <v>12</v>
      </c>
      <c r="T45" s="1344"/>
      <c r="U45" s="206"/>
      <c r="V45" s="206"/>
    </row>
    <row r="46" spans="1:48" s="770" customFormat="1" ht="12.75" customHeight="1">
      <c r="K46" s="206"/>
      <c r="L46" s="206"/>
      <c r="M46" s="206"/>
      <c r="N46" s="206"/>
      <c r="O46" s="206"/>
      <c r="P46" s="206"/>
      <c r="Q46" s="206"/>
      <c r="R46" s="206" t="s">
        <v>13</v>
      </c>
      <c r="S46" s="206"/>
      <c r="T46" s="206"/>
      <c r="U46" s="206"/>
      <c r="V46" s="206"/>
    </row>
    <row r="47" spans="1:48" s="770" customFormat="1" ht="12.75">
      <c r="A47" s="79"/>
      <c r="B47" s="79"/>
      <c r="K47" s="79"/>
      <c r="L47" s="79"/>
      <c r="M47" s="79"/>
      <c r="N47" s="79"/>
      <c r="O47" s="79"/>
      <c r="P47" s="79"/>
      <c r="Q47" s="206"/>
      <c r="R47" s="206" t="s">
        <v>85</v>
      </c>
      <c r="S47" s="206"/>
      <c r="T47" s="206"/>
      <c r="U47" s="206"/>
      <c r="V47" s="206"/>
    </row>
    <row r="48" spans="1:48">
      <c r="R48" s="1345" t="s">
        <v>82</v>
      </c>
      <c r="S48" s="1345"/>
      <c r="T48" s="1345"/>
    </row>
  </sheetData>
  <mergeCells count="23">
    <mergeCell ref="R48:T48"/>
    <mergeCell ref="O9:O10"/>
    <mergeCell ref="P9:R9"/>
    <mergeCell ref="S9:S10"/>
    <mergeCell ref="T9:V9"/>
    <mergeCell ref="S44:V44"/>
    <mergeCell ref="S45:T45"/>
    <mergeCell ref="L9:N9"/>
    <mergeCell ref="U1:V1"/>
    <mergeCell ref="E2:P2"/>
    <mergeCell ref="C4:Q4"/>
    <mergeCell ref="A8:A10"/>
    <mergeCell ref="B8:B10"/>
    <mergeCell ref="C8:F8"/>
    <mergeCell ref="G8:J8"/>
    <mergeCell ref="K8:N8"/>
    <mergeCell ref="O8:R8"/>
    <mergeCell ref="S8:V8"/>
    <mergeCell ref="C9:C10"/>
    <mergeCell ref="D9:F9"/>
    <mergeCell ref="G9:G10"/>
    <mergeCell ref="H9:J9"/>
    <mergeCell ref="K9:K10"/>
  </mergeCells>
  <printOptions horizontalCentered="1"/>
  <pageMargins left="0.70866141732283472" right="0.70866141732283472" top="0.23622047244094491" bottom="0" header="0.31496062992125984" footer="0.31496062992125984"/>
  <pageSetup paperSize="9" scale="63" orientation="landscape" r:id="rId1"/>
  <drawing r:id="rId2"/>
</worksheet>
</file>

<file path=xl/worksheets/sheet67.xml><?xml version="1.0" encoding="utf-8"?>
<worksheet xmlns="http://schemas.openxmlformats.org/spreadsheetml/2006/main" xmlns:r="http://schemas.openxmlformats.org/officeDocument/2006/relationships">
  <sheetPr>
    <tabColor rgb="FF00B050"/>
    <pageSetUpPr fitToPage="1"/>
  </sheetPr>
  <dimension ref="A1:O47"/>
  <sheetViews>
    <sheetView zoomScale="90" zoomScaleNormal="90" zoomScaleSheetLayoutView="115" workbookViewId="0">
      <pane ySplit="10" topLeftCell="A35" activePane="bottomLeft" state="frozen"/>
      <selection activeCell="G7" sqref="G7"/>
      <selection pane="bottomLeft" activeCell="G46" sqref="G46"/>
    </sheetView>
  </sheetViews>
  <sheetFormatPr defaultColWidth="8.85546875" defaultRowHeight="14.25"/>
  <cols>
    <col min="1" max="1" width="8.140625" style="59" customWidth="1"/>
    <col min="2" max="2" width="17.28515625" style="59" customWidth="1"/>
    <col min="3" max="3" width="12.140625" style="59" customWidth="1"/>
    <col min="4" max="4" width="11.7109375" style="59" customWidth="1"/>
    <col min="5" max="5" width="11.28515625" style="931" customWidth="1"/>
    <col min="6" max="6" width="17.140625" style="59" customWidth="1"/>
    <col min="7" max="7" width="15.140625" style="59" customWidth="1"/>
    <col min="8" max="8" width="14.42578125" style="59" customWidth="1"/>
    <col min="9" max="9" width="14.85546875" style="59" customWidth="1"/>
    <col min="10" max="10" width="16" style="59" customWidth="1"/>
    <col min="11" max="11" width="17.28515625" style="59" customWidth="1"/>
    <col min="12" max="12" width="16.28515625" style="59" customWidth="1"/>
    <col min="13" max="14" width="8.85546875" style="59"/>
    <col min="15" max="15" width="9.5703125" style="59" bestFit="1" customWidth="1"/>
    <col min="16" max="16384" width="8.85546875" style="59"/>
  </cols>
  <sheetData>
    <row r="1" spans="1:13" ht="15">
      <c r="B1" s="13"/>
      <c r="C1" s="13"/>
      <c r="D1" s="13"/>
      <c r="E1" s="615"/>
      <c r="F1" s="1"/>
      <c r="G1" s="1"/>
      <c r="H1" s="13"/>
      <c r="J1" s="33"/>
      <c r="K1" s="1167" t="s">
        <v>568</v>
      </c>
      <c r="L1" s="1167"/>
    </row>
    <row r="2" spans="1:13" ht="15.75">
      <c r="A2" s="1005" t="s">
        <v>0</v>
      </c>
      <c r="B2" s="1005"/>
      <c r="C2" s="1005"/>
      <c r="D2" s="1005"/>
      <c r="E2" s="1005"/>
      <c r="F2" s="1005"/>
      <c r="G2" s="1005"/>
      <c r="H2" s="1005"/>
      <c r="I2" s="1005"/>
      <c r="J2" s="1005"/>
      <c r="K2" s="1005"/>
      <c r="L2" s="1005"/>
    </row>
    <row r="3" spans="1:13" ht="20.25">
      <c r="A3" s="1006" t="s">
        <v>899</v>
      </c>
      <c r="B3" s="1006"/>
      <c r="C3" s="1006"/>
      <c r="D3" s="1006"/>
      <c r="E3" s="1006"/>
      <c r="F3" s="1006"/>
      <c r="G3" s="1006"/>
      <c r="H3" s="1006"/>
      <c r="I3" s="1006"/>
      <c r="J3" s="1006"/>
      <c r="K3" s="1006"/>
      <c r="L3" s="1006"/>
    </row>
    <row r="4" spans="1:13" ht="8.25" customHeight="1">
      <c r="B4" s="101"/>
      <c r="C4" s="101"/>
      <c r="D4" s="101"/>
      <c r="E4" s="930"/>
      <c r="F4" s="101"/>
      <c r="G4" s="101"/>
      <c r="H4" s="101"/>
      <c r="I4" s="101"/>
      <c r="J4" s="101"/>
    </row>
    <row r="5" spans="1:13" ht="15.6" customHeight="1">
      <c r="B5" s="1162" t="s">
        <v>986</v>
      </c>
      <c r="C5" s="1162"/>
      <c r="D5" s="1162"/>
      <c r="E5" s="1162"/>
      <c r="F5" s="1162"/>
      <c r="G5" s="1162"/>
      <c r="H5" s="1162"/>
      <c r="I5" s="1162"/>
      <c r="J5" s="1162"/>
      <c r="K5" s="1162"/>
      <c r="L5" s="1162"/>
    </row>
    <row r="6" spans="1:13">
      <c r="A6" s="942" t="s">
        <v>722</v>
      </c>
      <c r="B6" s="942"/>
      <c r="C6" s="25"/>
    </row>
    <row r="7" spans="1:13" ht="15" customHeight="1">
      <c r="A7" s="1362" t="s">
        <v>108</v>
      </c>
      <c r="B7" s="1334" t="s">
        <v>3</v>
      </c>
      <c r="C7" s="1369" t="s">
        <v>26</v>
      </c>
      <c r="D7" s="1369"/>
      <c r="E7" s="1369"/>
      <c r="F7" s="1369"/>
      <c r="G7" s="1370" t="s">
        <v>27</v>
      </c>
      <c r="H7" s="1371"/>
      <c r="I7" s="1371"/>
      <c r="J7" s="1372"/>
      <c r="K7" s="1334" t="s">
        <v>401</v>
      </c>
      <c r="L7" s="1331" t="s">
        <v>120</v>
      </c>
    </row>
    <row r="8" spans="1:13" ht="23.25" customHeight="1">
      <c r="A8" s="1363"/>
      <c r="B8" s="1365"/>
      <c r="C8" s="1331" t="s">
        <v>254</v>
      </c>
      <c r="D8" s="1334" t="s">
        <v>461</v>
      </c>
      <c r="E8" s="1366" t="s">
        <v>96</v>
      </c>
      <c r="F8" s="1330"/>
      <c r="G8" s="1335" t="s">
        <v>254</v>
      </c>
      <c r="H8" s="1331" t="s">
        <v>461</v>
      </c>
      <c r="I8" s="1367" t="s">
        <v>96</v>
      </c>
      <c r="J8" s="1368"/>
      <c r="K8" s="1365"/>
      <c r="L8" s="1331"/>
    </row>
    <row r="9" spans="1:13" ht="50.25" customHeight="1">
      <c r="A9" s="1364"/>
      <c r="B9" s="1335"/>
      <c r="C9" s="1331"/>
      <c r="D9" s="1335"/>
      <c r="E9" s="929" t="s">
        <v>987</v>
      </c>
      <c r="F9" s="448" t="s">
        <v>462</v>
      </c>
      <c r="G9" s="1331"/>
      <c r="H9" s="1331"/>
      <c r="I9" s="870" t="s">
        <v>987</v>
      </c>
      <c r="J9" s="448" t="s">
        <v>462</v>
      </c>
      <c r="K9" s="1335"/>
      <c r="L9" s="1331"/>
      <c r="M9" s="87"/>
    </row>
    <row r="10" spans="1:13">
      <c r="A10" s="449">
        <v>1</v>
      </c>
      <c r="B10" s="450">
        <v>2</v>
      </c>
      <c r="C10" s="449">
        <v>3</v>
      </c>
      <c r="D10" s="450">
        <v>4</v>
      </c>
      <c r="E10" s="449">
        <v>5</v>
      </c>
      <c r="F10" s="450">
        <v>6</v>
      </c>
      <c r="G10" s="449">
        <v>7</v>
      </c>
      <c r="H10" s="450">
        <v>8</v>
      </c>
      <c r="I10" s="449">
        <v>9</v>
      </c>
      <c r="J10" s="450">
        <v>10</v>
      </c>
      <c r="K10" s="449" t="s">
        <v>581</v>
      </c>
      <c r="L10" s="450">
        <v>12</v>
      </c>
      <c r="M10" s="87"/>
    </row>
    <row r="11" spans="1:13">
      <c r="A11" s="84">
        <v>1</v>
      </c>
      <c r="B11" s="225" t="s">
        <v>673</v>
      </c>
      <c r="C11" s="412">
        <v>74676</v>
      </c>
      <c r="D11" s="86">
        <v>4281</v>
      </c>
      <c r="E11" s="413">
        <v>3501</v>
      </c>
      <c r="F11" s="86">
        <v>0</v>
      </c>
      <c r="G11" s="412">
        <v>49218</v>
      </c>
      <c r="H11" s="86">
        <v>0</v>
      </c>
      <c r="I11" s="412">
        <v>0</v>
      </c>
      <c r="J11" s="86">
        <v>0</v>
      </c>
      <c r="K11" s="303">
        <v>4281</v>
      </c>
      <c r="L11" s="304">
        <f>K11*10*600/100000</f>
        <v>256.86</v>
      </c>
      <c r="M11" s="87"/>
    </row>
    <row r="12" spans="1:13">
      <c r="A12" s="84">
        <v>2</v>
      </c>
      <c r="B12" s="225" t="s">
        <v>674</v>
      </c>
      <c r="C12" s="412">
        <v>157975</v>
      </c>
      <c r="D12" s="86">
        <v>7857</v>
      </c>
      <c r="E12" s="413">
        <v>6068</v>
      </c>
      <c r="F12" s="86">
        <v>0</v>
      </c>
      <c r="G12" s="412">
        <v>104138</v>
      </c>
      <c r="H12" s="86">
        <v>0</v>
      </c>
      <c r="I12" s="412">
        <v>0</v>
      </c>
      <c r="J12" s="86">
        <v>0</v>
      </c>
      <c r="K12" s="303">
        <v>7857</v>
      </c>
      <c r="L12" s="304">
        <f t="shared" ref="L12:L41" si="0">K12*10*600/100000</f>
        <v>471.42</v>
      </c>
      <c r="M12" s="87"/>
    </row>
    <row r="13" spans="1:13">
      <c r="A13" s="84">
        <v>3</v>
      </c>
      <c r="B13" s="225" t="s">
        <v>675</v>
      </c>
      <c r="C13" s="413">
        <v>85286</v>
      </c>
      <c r="D13" s="86">
        <v>4575</v>
      </c>
      <c r="E13" s="413">
        <v>3585</v>
      </c>
      <c r="F13" s="86">
        <v>0</v>
      </c>
      <c r="G13" s="412">
        <v>57609</v>
      </c>
      <c r="H13" s="86">
        <v>0</v>
      </c>
      <c r="I13" s="412">
        <v>0</v>
      </c>
      <c r="J13" s="86">
        <v>0</v>
      </c>
      <c r="K13" s="303">
        <v>4575</v>
      </c>
      <c r="L13" s="304">
        <f t="shared" si="0"/>
        <v>274.5</v>
      </c>
      <c r="M13" s="87"/>
    </row>
    <row r="14" spans="1:13">
      <c r="A14" s="84">
        <v>4</v>
      </c>
      <c r="B14" s="225" t="s">
        <v>676</v>
      </c>
      <c r="C14" s="412">
        <v>99299</v>
      </c>
      <c r="D14" s="86">
        <v>5336</v>
      </c>
      <c r="E14" s="413">
        <v>4139</v>
      </c>
      <c r="F14" s="86">
        <v>0</v>
      </c>
      <c r="G14" s="412">
        <v>69053</v>
      </c>
      <c r="H14" s="86">
        <v>0</v>
      </c>
      <c r="I14" s="412">
        <v>0</v>
      </c>
      <c r="J14" s="86">
        <v>0</v>
      </c>
      <c r="K14" s="303">
        <v>5336</v>
      </c>
      <c r="L14" s="304">
        <f t="shared" si="0"/>
        <v>320.16000000000003</v>
      </c>
      <c r="M14" s="87"/>
    </row>
    <row r="15" spans="1:13">
      <c r="A15" s="84">
        <v>5</v>
      </c>
      <c r="B15" s="225" t="s">
        <v>677</v>
      </c>
      <c r="C15" s="413">
        <v>120559</v>
      </c>
      <c r="D15" s="86">
        <v>5925</v>
      </c>
      <c r="E15" s="413">
        <v>4628</v>
      </c>
      <c r="F15" s="86">
        <v>0</v>
      </c>
      <c r="G15" s="412">
        <v>83412</v>
      </c>
      <c r="H15" s="86">
        <v>0</v>
      </c>
      <c r="I15" s="412">
        <v>0</v>
      </c>
      <c r="J15" s="86">
        <v>0</v>
      </c>
      <c r="K15" s="303">
        <v>5925</v>
      </c>
      <c r="L15" s="304">
        <f t="shared" si="0"/>
        <v>355.5</v>
      </c>
      <c r="M15" s="87"/>
    </row>
    <row r="16" spans="1:13">
      <c r="A16" s="84">
        <v>6</v>
      </c>
      <c r="B16" s="225" t="s">
        <v>678</v>
      </c>
      <c r="C16" s="412">
        <v>33685</v>
      </c>
      <c r="D16" s="86">
        <v>1928</v>
      </c>
      <c r="E16" s="413">
        <v>1568</v>
      </c>
      <c r="F16" s="86">
        <v>0</v>
      </c>
      <c r="G16" s="412">
        <v>23035</v>
      </c>
      <c r="H16" s="86">
        <v>0</v>
      </c>
      <c r="I16" s="412">
        <v>0</v>
      </c>
      <c r="J16" s="86">
        <v>0</v>
      </c>
      <c r="K16" s="303">
        <v>1928</v>
      </c>
      <c r="L16" s="304">
        <f t="shared" si="0"/>
        <v>115.68</v>
      </c>
      <c r="M16" s="87"/>
    </row>
    <row r="17" spans="1:13">
      <c r="A17" s="84">
        <v>7</v>
      </c>
      <c r="B17" s="225" t="s">
        <v>679</v>
      </c>
      <c r="C17" s="412">
        <v>105640</v>
      </c>
      <c r="D17" s="86">
        <v>6021</v>
      </c>
      <c r="E17" s="413">
        <v>4865</v>
      </c>
      <c r="F17" s="86">
        <v>0</v>
      </c>
      <c r="G17" s="412">
        <v>76366</v>
      </c>
      <c r="H17" s="86">
        <v>0</v>
      </c>
      <c r="I17" s="412">
        <v>0</v>
      </c>
      <c r="J17" s="86">
        <v>0</v>
      </c>
      <c r="K17" s="303">
        <v>6021</v>
      </c>
      <c r="L17" s="304">
        <f t="shared" si="0"/>
        <v>361.26</v>
      </c>
      <c r="M17" s="87"/>
    </row>
    <row r="18" spans="1:13">
      <c r="A18" s="84">
        <v>8</v>
      </c>
      <c r="B18" s="225" t="s">
        <v>680</v>
      </c>
      <c r="C18" s="413">
        <v>20031</v>
      </c>
      <c r="D18" s="86">
        <v>1495</v>
      </c>
      <c r="E18" s="413">
        <v>1115</v>
      </c>
      <c r="F18" s="86">
        <v>0</v>
      </c>
      <c r="G18" s="412">
        <v>11623</v>
      </c>
      <c r="H18" s="86">
        <v>0</v>
      </c>
      <c r="I18" s="412">
        <v>0</v>
      </c>
      <c r="J18" s="86">
        <v>0</v>
      </c>
      <c r="K18" s="303">
        <v>1495</v>
      </c>
      <c r="L18" s="304">
        <f t="shared" si="0"/>
        <v>89.7</v>
      </c>
      <c r="M18" s="87"/>
    </row>
    <row r="19" spans="1:13">
      <c r="A19" s="84">
        <v>9</v>
      </c>
      <c r="B19" s="225" t="s">
        <v>681</v>
      </c>
      <c r="C19" s="412">
        <v>73747</v>
      </c>
      <c r="D19" s="86">
        <v>3983</v>
      </c>
      <c r="E19" s="413">
        <v>3208</v>
      </c>
      <c r="F19" s="86">
        <v>0</v>
      </c>
      <c r="G19" s="412">
        <v>48883</v>
      </c>
      <c r="H19" s="86">
        <v>0</v>
      </c>
      <c r="I19" s="412">
        <v>0</v>
      </c>
      <c r="J19" s="86">
        <v>0</v>
      </c>
      <c r="K19" s="303">
        <v>3983</v>
      </c>
      <c r="L19" s="304">
        <f t="shared" si="0"/>
        <v>238.98</v>
      </c>
      <c r="M19" s="87"/>
    </row>
    <row r="20" spans="1:13">
      <c r="A20" s="84">
        <v>10</v>
      </c>
      <c r="B20" s="225" t="s">
        <v>682</v>
      </c>
      <c r="C20" s="413">
        <v>50833</v>
      </c>
      <c r="D20" s="86">
        <v>2896</v>
      </c>
      <c r="E20" s="413">
        <v>2351</v>
      </c>
      <c r="F20" s="86">
        <v>0</v>
      </c>
      <c r="G20" s="412">
        <v>28187</v>
      </c>
      <c r="H20" s="86">
        <v>0</v>
      </c>
      <c r="I20" s="412">
        <v>0</v>
      </c>
      <c r="J20" s="86">
        <v>0</v>
      </c>
      <c r="K20" s="303">
        <v>2896</v>
      </c>
      <c r="L20" s="304">
        <f t="shared" si="0"/>
        <v>173.76</v>
      </c>
      <c r="M20" s="87"/>
    </row>
    <row r="21" spans="1:13">
      <c r="A21" s="84">
        <v>11</v>
      </c>
      <c r="B21" s="225" t="s">
        <v>683</v>
      </c>
      <c r="C21" s="412">
        <v>196957</v>
      </c>
      <c r="D21" s="86">
        <v>10198</v>
      </c>
      <c r="E21" s="413">
        <v>7362</v>
      </c>
      <c r="F21" s="86">
        <v>0</v>
      </c>
      <c r="G21" s="412">
        <v>131381</v>
      </c>
      <c r="H21" s="86">
        <v>0</v>
      </c>
      <c r="I21" s="412">
        <v>0</v>
      </c>
      <c r="J21" s="86">
        <v>0</v>
      </c>
      <c r="K21" s="303">
        <v>10198</v>
      </c>
      <c r="L21" s="304">
        <f t="shared" si="0"/>
        <v>611.88</v>
      </c>
      <c r="M21" s="87"/>
    </row>
    <row r="22" spans="1:13" ht="13.5" customHeight="1">
      <c r="A22" s="84">
        <v>12</v>
      </c>
      <c r="B22" s="225" t="s">
        <v>684</v>
      </c>
      <c r="C22" s="412">
        <v>48703</v>
      </c>
      <c r="D22" s="86">
        <v>3210</v>
      </c>
      <c r="E22" s="413">
        <v>2673</v>
      </c>
      <c r="F22" s="86">
        <v>0</v>
      </c>
      <c r="G22" s="412">
        <v>36083</v>
      </c>
      <c r="H22" s="86">
        <v>0</v>
      </c>
      <c r="I22" s="412">
        <v>0</v>
      </c>
      <c r="J22" s="86">
        <v>0</v>
      </c>
      <c r="K22" s="303">
        <v>3210</v>
      </c>
      <c r="L22" s="304">
        <f t="shared" si="0"/>
        <v>192.6</v>
      </c>
      <c r="M22" s="87"/>
    </row>
    <row r="23" spans="1:13">
      <c r="A23" s="762">
        <v>13</v>
      </c>
      <c r="B23" s="225" t="s">
        <v>685</v>
      </c>
      <c r="C23" s="412">
        <v>125636</v>
      </c>
      <c r="D23" s="86">
        <v>6136</v>
      </c>
      <c r="E23" s="413">
        <v>5266</v>
      </c>
      <c r="F23" s="86">
        <v>0</v>
      </c>
      <c r="G23" s="412">
        <v>75883</v>
      </c>
      <c r="H23" s="86">
        <v>0</v>
      </c>
      <c r="I23" s="412">
        <v>0</v>
      </c>
      <c r="J23" s="86">
        <v>0</v>
      </c>
      <c r="K23" s="303">
        <v>6136</v>
      </c>
      <c r="L23" s="304">
        <f t="shared" si="0"/>
        <v>368.16</v>
      </c>
      <c r="M23" s="87"/>
    </row>
    <row r="24" spans="1:13" ht="12.75" customHeight="1">
      <c r="A24" s="762">
        <v>14</v>
      </c>
      <c r="B24" s="225" t="s">
        <v>686</v>
      </c>
      <c r="C24" s="412">
        <v>26702</v>
      </c>
      <c r="D24" s="86">
        <v>1864</v>
      </c>
      <c r="E24" s="413">
        <v>1361</v>
      </c>
      <c r="F24" s="86">
        <v>0</v>
      </c>
      <c r="G24" s="412">
        <v>18967</v>
      </c>
      <c r="H24" s="86">
        <v>0</v>
      </c>
      <c r="I24" s="412">
        <v>0</v>
      </c>
      <c r="J24" s="86">
        <v>0</v>
      </c>
      <c r="K24" s="303">
        <v>1864</v>
      </c>
      <c r="L24" s="304">
        <f t="shared" si="0"/>
        <v>111.84</v>
      </c>
      <c r="M24" s="87"/>
    </row>
    <row r="25" spans="1:13">
      <c r="A25" s="762">
        <v>15</v>
      </c>
      <c r="B25" s="225" t="s">
        <v>687</v>
      </c>
      <c r="C25" s="413">
        <v>116802</v>
      </c>
      <c r="D25" s="86">
        <v>6097</v>
      </c>
      <c r="E25" s="413">
        <v>4959</v>
      </c>
      <c r="F25" s="86">
        <v>0</v>
      </c>
      <c r="G25" s="412">
        <v>78931</v>
      </c>
      <c r="H25" s="86">
        <v>0</v>
      </c>
      <c r="I25" s="412">
        <v>0</v>
      </c>
      <c r="J25" s="86">
        <v>0</v>
      </c>
      <c r="K25" s="303">
        <v>6097</v>
      </c>
      <c r="L25" s="304">
        <f t="shared" si="0"/>
        <v>365.82</v>
      </c>
      <c r="M25" s="87"/>
    </row>
    <row r="26" spans="1:13" s="87" customFormat="1">
      <c r="A26" s="762">
        <v>16</v>
      </c>
      <c r="B26" s="227" t="s">
        <v>688</v>
      </c>
      <c r="C26" s="86">
        <v>75880</v>
      </c>
      <c r="D26" s="86">
        <v>4707</v>
      </c>
      <c r="E26" s="932">
        <v>3432</v>
      </c>
      <c r="F26" s="86">
        <v>0</v>
      </c>
      <c r="G26" s="86">
        <v>41638</v>
      </c>
      <c r="H26" s="86">
        <v>0</v>
      </c>
      <c r="I26" s="412">
        <v>0</v>
      </c>
      <c r="J26" s="86">
        <v>0</v>
      </c>
      <c r="K26" s="303">
        <v>4707</v>
      </c>
      <c r="L26" s="304">
        <f t="shared" si="0"/>
        <v>282.42</v>
      </c>
    </row>
    <row r="27" spans="1:13">
      <c r="A27" s="762">
        <v>17</v>
      </c>
      <c r="B27" s="227" t="s">
        <v>689</v>
      </c>
      <c r="C27" s="86">
        <v>85800</v>
      </c>
      <c r="D27" s="86">
        <v>5090</v>
      </c>
      <c r="E27" s="932">
        <v>3939</v>
      </c>
      <c r="F27" s="86">
        <v>0</v>
      </c>
      <c r="G27" s="86">
        <v>56408</v>
      </c>
      <c r="H27" s="86">
        <v>0</v>
      </c>
      <c r="I27" s="412">
        <v>0</v>
      </c>
      <c r="J27" s="86">
        <v>0</v>
      </c>
      <c r="K27" s="303">
        <v>5090</v>
      </c>
      <c r="L27" s="304">
        <f t="shared" si="0"/>
        <v>305.39999999999998</v>
      </c>
      <c r="M27" s="87"/>
    </row>
    <row r="28" spans="1:13">
      <c r="A28" s="762">
        <v>18</v>
      </c>
      <c r="B28" s="227" t="s">
        <v>690</v>
      </c>
      <c r="C28" s="412">
        <v>143205</v>
      </c>
      <c r="D28" s="412">
        <v>6892</v>
      </c>
      <c r="E28" s="413">
        <v>5729</v>
      </c>
      <c r="F28" s="86">
        <v>0</v>
      </c>
      <c r="G28" s="412">
        <v>79305</v>
      </c>
      <c r="H28" s="86">
        <v>0</v>
      </c>
      <c r="I28" s="412">
        <v>0</v>
      </c>
      <c r="J28" s="86">
        <v>0</v>
      </c>
      <c r="K28" s="303">
        <v>6892</v>
      </c>
      <c r="L28" s="304">
        <f t="shared" si="0"/>
        <v>413.52</v>
      </c>
      <c r="M28" s="87"/>
    </row>
    <row r="29" spans="1:13">
      <c r="A29" s="762">
        <v>19</v>
      </c>
      <c r="B29" s="227" t="s">
        <v>691</v>
      </c>
      <c r="C29" s="412">
        <v>83547</v>
      </c>
      <c r="D29" s="412">
        <v>4407</v>
      </c>
      <c r="E29" s="413">
        <v>3268</v>
      </c>
      <c r="F29" s="86">
        <v>0</v>
      </c>
      <c r="G29" s="412">
        <v>59288</v>
      </c>
      <c r="H29" s="86">
        <v>0</v>
      </c>
      <c r="I29" s="412">
        <v>0</v>
      </c>
      <c r="J29" s="86">
        <v>0</v>
      </c>
      <c r="K29" s="303">
        <v>4407</v>
      </c>
      <c r="L29" s="304">
        <f t="shared" si="0"/>
        <v>264.42</v>
      </c>
    </row>
    <row r="30" spans="1:13">
      <c r="A30" s="762">
        <v>20</v>
      </c>
      <c r="B30" s="227" t="s">
        <v>692</v>
      </c>
      <c r="C30" s="412">
        <v>131050</v>
      </c>
      <c r="D30" s="412">
        <v>5567</v>
      </c>
      <c r="E30" s="413">
        <v>5248</v>
      </c>
      <c r="F30" s="86">
        <v>0</v>
      </c>
      <c r="G30" s="412">
        <v>61979</v>
      </c>
      <c r="H30" s="86">
        <v>0</v>
      </c>
      <c r="I30" s="412">
        <v>0</v>
      </c>
      <c r="J30" s="86">
        <v>0</v>
      </c>
      <c r="K30" s="303">
        <v>5567</v>
      </c>
      <c r="L30" s="304">
        <f t="shared" si="0"/>
        <v>334.02</v>
      </c>
    </row>
    <row r="31" spans="1:13">
      <c r="A31" s="762">
        <v>21</v>
      </c>
      <c r="B31" s="227" t="s">
        <v>693</v>
      </c>
      <c r="C31" s="412">
        <v>77702</v>
      </c>
      <c r="D31" s="412">
        <v>3128</v>
      </c>
      <c r="E31" s="413">
        <v>2756</v>
      </c>
      <c r="F31" s="86">
        <v>0</v>
      </c>
      <c r="G31" s="412">
        <v>33627</v>
      </c>
      <c r="H31" s="86">
        <v>0</v>
      </c>
      <c r="I31" s="412">
        <v>0</v>
      </c>
      <c r="J31" s="86">
        <v>0</v>
      </c>
      <c r="K31" s="303">
        <v>3128</v>
      </c>
      <c r="L31" s="304">
        <f t="shared" si="0"/>
        <v>187.68</v>
      </c>
    </row>
    <row r="32" spans="1:13">
      <c r="A32" s="84">
        <v>22</v>
      </c>
      <c r="B32" s="227" t="s">
        <v>694</v>
      </c>
      <c r="C32" s="412">
        <v>202460</v>
      </c>
      <c r="D32" s="412">
        <v>10830</v>
      </c>
      <c r="E32" s="413">
        <v>8439</v>
      </c>
      <c r="F32" s="86">
        <v>0</v>
      </c>
      <c r="G32" s="412">
        <v>131740</v>
      </c>
      <c r="H32" s="86">
        <v>0</v>
      </c>
      <c r="I32" s="412">
        <v>0</v>
      </c>
      <c r="J32" s="86">
        <v>0</v>
      </c>
      <c r="K32" s="303">
        <v>10830</v>
      </c>
      <c r="L32" s="304">
        <f t="shared" si="0"/>
        <v>649.79999999999995</v>
      </c>
    </row>
    <row r="33" spans="1:15">
      <c r="A33" s="84">
        <v>23</v>
      </c>
      <c r="B33" s="227" t="s">
        <v>695</v>
      </c>
      <c r="C33" s="412">
        <v>130446</v>
      </c>
      <c r="D33" s="412">
        <v>4992</v>
      </c>
      <c r="E33" s="413">
        <v>4285</v>
      </c>
      <c r="F33" s="86">
        <v>0</v>
      </c>
      <c r="G33" s="412">
        <v>72982</v>
      </c>
      <c r="H33" s="86">
        <v>0</v>
      </c>
      <c r="I33" s="412">
        <v>0</v>
      </c>
      <c r="J33" s="86">
        <v>0</v>
      </c>
      <c r="K33" s="303">
        <v>4992</v>
      </c>
      <c r="L33" s="304">
        <f t="shared" si="0"/>
        <v>299.52</v>
      </c>
    </row>
    <row r="34" spans="1:15">
      <c r="A34" s="84">
        <v>24</v>
      </c>
      <c r="B34" s="227" t="s">
        <v>696</v>
      </c>
      <c r="C34" s="412">
        <v>53565</v>
      </c>
      <c r="D34" s="412">
        <v>3188</v>
      </c>
      <c r="E34" s="413">
        <v>2411</v>
      </c>
      <c r="F34" s="86">
        <v>0</v>
      </c>
      <c r="G34" s="412">
        <v>36997</v>
      </c>
      <c r="H34" s="86">
        <v>0</v>
      </c>
      <c r="I34" s="412">
        <v>0</v>
      </c>
      <c r="J34" s="86">
        <v>0</v>
      </c>
      <c r="K34" s="303">
        <v>3188</v>
      </c>
      <c r="L34" s="304">
        <f t="shared" si="0"/>
        <v>191.28</v>
      </c>
    </row>
    <row r="35" spans="1:15">
      <c r="A35" s="84">
        <v>25</v>
      </c>
      <c r="B35" s="227" t="s">
        <v>697</v>
      </c>
      <c r="C35" s="412">
        <v>52458</v>
      </c>
      <c r="D35" s="412">
        <v>2727</v>
      </c>
      <c r="E35" s="413">
        <v>2199</v>
      </c>
      <c r="F35" s="86">
        <v>0</v>
      </c>
      <c r="G35" s="412">
        <v>38348</v>
      </c>
      <c r="H35" s="86">
        <v>0</v>
      </c>
      <c r="I35" s="412">
        <v>0</v>
      </c>
      <c r="J35" s="86">
        <v>0</v>
      </c>
      <c r="K35" s="303">
        <v>2727</v>
      </c>
      <c r="L35" s="304">
        <f t="shared" si="0"/>
        <v>163.62</v>
      </c>
    </row>
    <row r="36" spans="1:15">
      <c r="A36" s="84">
        <v>26</v>
      </c>
      <c r="B36" s="227" t="s">
        <v>698</v>
      </c>
      <c r="C36" s="412">
        <v>83282</v>
      </c>
      <c r="D36" s="413">
        <v>5330</v>
      </c>
      <c r="E36" s="413">
        <v>4203</v>
      </c>
      <c r="F36" s="86">
        <v>0</v>
      </c>
      <c r="G36" s="413">
        <v>59392</v>
      </c>
      <c r="H36" s="86">
        <v>0</v>
      </c>
      <c r="I36" s="412">
        <v>0</v>
      </c>
      <c r="J36" s="86">
        <v>0</v>
      </c>
      <c r="K36" s="303">
        <v>5330</v>
      </c>
      <c r="L36" s="304">
        <f t="shared" si="0"/>
        <v>319.8</v>
      </c>
    </row>
    <row r="37" spans="1:15">
      <c r="A37" s="84">
        <v>27</v>
      </c>
      <c r="B37" s="227" t="s">
        <v>699</v>
      </c>
      <c r="C37" s="412">
        <v>89542</v>
      </c>
      <c r="D37" s="412">
        <v>4447</v>
      </c>
      <c r="E37" s="413">
        <v>3485</v>
      </c>
      <c r="F37" s="86">
        <v>0</v>
      </c>
      <c r="G37" s="412">
        <v>44225</v>
      </c>
      <c r="H37" s="86">
        <v>0</v>
      </c>
      <c r="I37" s="412">
        <v>0</v>
      </c>
      <c r="J37" s="86">
        <v>0</v>
      </c>
      <c r="K37" s="303">
        <v>4447</v>
      </c>
      <c r="L37" s="304">
        <f t="shared" si="0"/>
        <v>266.82</v>
      </c>
    </row>
    <row r="38" spans="1:15">
      <c r="A38" s="84">
        <v>28</v>
      </c>
      <c r="B38" s="227" t="s">
        <v>700</v>
      </c>
      <c r="C38" s="412">
        <v>55774</v>
      </c>
      <c r="D38" s="412">
        <v>3335</v>
      </c>
      <c r="E38" s="413">
        <v>2664</v>
      </c>
      <c r="F38" s="86">
        <v>0</v>
      </c>
      <c r="G38" s="412">
        <v>38876</v>
      </c>
      <c r="H38" s="86">
        <v>0</v>
      </c>
      <c r="I38" s="412">
        <v>0</v>
      </c>
      <c r="J38" s="86">
        <v>0</v>
      </c>
      <c r="K38" s="303">
        <v>3335</v>
      </c>
      <c r="L38" s="304">
        <f t="shared" si="0"/>
        <v>200.1</v>
      </c>
    </row>
    <row r="39" spans="1:15">
      <c r="A39" s="84">
        <v>29</v>
      </c>
      <c r="B39" s="227" t="s">
        <v>701</v>
      </c>
      <c r="C39" s="412">
        <v>36936</v>
      </c>
      <c r="D39" s="412">
        <v>2324</v>
      </c>
      <c r="E39" s="413">
        <v>1734</v>
      </c>
      <c r="F39" s="86">
        <v>0</v>
      </c>
      <c r="G39" s="412">
        <v>26049</v>
      </c>
      <c r="H39" s="86">
        <v>0</v>
      </c>
      <c r="I39" s="412">
        <v>0</v>
      </c>
      <c r="J39" s="86">
        <v>0</v>
      </c>
      <c r="K39" s="303">
        <v>2324</v>
      </c>
      <c r="L39" s="304">
        <f t="shared" si="0"/>
        <v>139.44</v>
      </c>
    </row>
    <row r="40" spans="1:15">
      <c r="A40" s="84">
        <v>30</v>
      </c>
      <c r="B40" s="227" t="s">
        <v>702</v>
      </c>
      <c r="C40" s="413">
        <v>121120</v>
      </c>
      <c r="D40" s="412">
        <v>6756</v>
      </c>
      <c r="E40" s="413">
        <v>5038</v>
      </c>
      <c r="F40" s="86">
        <v>0</v>
      </c>
      <c r="G40" s="412">
        <v>80837</v>
      </c>
      <c r="H40" s="86">
        <v>0</v>
      </c>
      <c r="I40" s="412">
        <v>0</v>
      </c>
      <c r="J40" s="86">
        <v>0</v>
      </c>
      <c r="K40" s="303">
        <v>6756</v>
      </c>
      <c r="L40" s="304">
        <f t="shared" si="0"/>
        <v>405.36</v>
      </c>
    </row>
    <row r="41" spans="1:15" ht="15">
      <c r="A41" s="417"/>
      <c r="B41" s="394" t="s">
        <v>703</v>
      </c>
      <c r="C41" s="451">
        <f t="shared" ref="C41:K41" si="1">SUM(C11:C40)</f>
        <v>2759298</v>
      </c>
      <c r="D41" s="451">
        <f t="shared" si="1"/>
        <v>145522</v>
      </c>
      <c r="E41" s="451">
        <f t="shared" si="1"/>
        <v>115479</v>
      </c>
      <c r="F41" s="451">
        <f t="shared" si="1"/>
        <v>0</v>
      </c>
      <c r="G41" s="451">
        <f t="shared" si="1"/>
        <v>1754460</v>
      </c>
      <c r="H41" s="451">
        <f t="shared" si="1"/>
        <v>0</v>
      </c>
      <c r="I41" s="451">
        <f t="shared" si="1"/>
        <v>0</v>
      </c>
      <c r="J41" s="451">
        <f t="shared" si="1"/>
        <v>0</v>
      </c>
      <c r="K41" s="451">
        <f t="shared" si="1"/>
        <v>145522</v>
      </c>
      <c r="L41" s="846">
        <f t="shared" si="0"/>
        <v>8731.32</v>
      </c>
    </row>
    <row r="42" spans="1:15" ht="17.25" customHeight="1">
      <c r="A42" s="1359" t="s">
        <v>121</v>
      </c>
      <c r="B42" s="1360"/>
      <c r="C42" s="1360"/>
      <c r="D42" s="1360"/>
      <c r="E42" s="1360"/>
      <c r="F42" s="1360"/>
      <c r="G42" s="1360"/>
      <c r="H42" s="1360"/>
      <c r="I42" s="1360"/>
      <c r="J42" s="1360"/>
      <c r="K42" s="1361"/>
      <c r="L42" s="1361"/>
    </row>
    <row r="43" spans="1:15" ht="16.5">
      <c r="A43" s="530" t="s">
        <v>1039</v>
      </c>
      <c r="O43" s="845"/>
    </row>
    <row r="44" spans="1:15" s="13" customFormat="1" ht="15.75" customHeight="1">
      <c r="A44" s="1008" t="s">
        <v>11</v>
      </c>
      <c r="B44" s="1008"/>
      <c r="C44" s="1"/>
      <c r="D44" s="12"/>
      <c r="E44" s="727"/>
      <c r="H44" s="68"/>
      <c r="I44" s="68"/>
      <c r="K44" s="68" t="s">
        <v>12</v>
      </c>
    </row>
    <row r="45" spans="1:15" s="13" customFormat="1" ht="13.15" customHeight="1">
      <c r="E45" s="615"/>
      <c r="I45" s="220"/>
      <c r="J45" s="943" t="s">
        <v>710</v>
      </c>
      <c r="K45" s="943"/>
      <c r="L45" s="943"/>
      <c r="M45" s="219"/>
    </row>
    <row r="46" spans="1:15" s="13" customFormat="1" ht="15.75" customHeight="1">
      <c r="E46" s="615"/>
      <c r="I46" s="220"/>
      <c r="J46" s="943" t="s">
        <v>85</v>
      </c>
      <c r="K46" s="943"/>
      <c r="L46" s="943"/>
      <c r="M46" s="219"/>
    </row>
    <row r="47" spans="1:15" s="13" customFormat="1" ht="12.75">
      <c r="B47" s="12"/>
      <c r="C47" s="12"/>
      <c r="D47" s="12"/>
      <c r="E47" s="727"/>
      <c r="I47" s="220"/>
      <c r="J47" s="28" t="s">
        <v>711</v>
      </c>
      <c r="K47" s="28"/>
      <c r="L47" s="28"/>
      <c r="M47" s="220"/>
    </row>
  </sheetData>
  <mergeCells count="21">
    <mergeCell ref="K1:L1"/>
    <mergeCell ref="G7:J7"/>
    <mergeCell ref="A6:B6"/>
    <mergeCell ref="B5:L5"/>
    <mergeCell ref="A3:L3"/>
    <mergeCell ref="A2:L2"/>
    <mergeCell ref="J45:L45"/>
    <mergeCell ref="J46:L46"/>
    <mergeCell ref="L7:L9"/>
    <mergeCell ref="A42:L42"/>
    <mergeCell ref="A7:A9"/>
    <mergeCell ref="B7:B9"/>
    <mergeCell ref="K7:K9"/>
    <mergeCell ref="E8:F8"/>
    <mergeCell ref="I8:J8"/>
    <mergeCell ref="A44:B44"/>
    <mergeCell ref="C8:C9"/>
    <mergeCell ref="H8:H9"/>
    <mergeCell ref="G8:G9"/>
    <mergeCell ref="C7:F7"/>
    <mergeCell ref="D8:D9"/>
  </mergeCells>
  <phoneticPr fontId="0" type="noConversion"/>
  <printOptions horizontalCentered="1"/>
  <pageMargins left="0.70866141732283472" right="0.70866141732283472" top="0.23622047244094491" bottom="0" header="0.31496062992125984" footer="0.31496062992125984"/>
  <pageSetup paperSize="9" scale="77" orientation="landscape" r:id="rId1"/>
  <drawing r:id="rId2"/>
</worksheet>
</file>

<file path=xl/worksheets/sheet68.xml><?xml version="1.0" encoding="utf-8"?>
<worksheet xmlns="http://schemas.openxmlformats.org/spreadsheetml/2006/main" xmlns:r="http://schemas.openxmlformats.org/officeDocument/2006/relationships">
  <sheetPr>
    <tabColor rgb="FF00B050"/>
    <pageSetUpPr fitToPage="1"/>
  </sheetPr>
  <dimension ref="A1:GB80"/>
  <sheetViews>
    <sheetView topLeftCell="A19" zoomScale="80" zoomScaleNormal="80" zoomScaleSheetLayoutView="100" workbookViewId="0">
      <pane xSplit="2" topLeftCell="C1" activePane="topRight" state="frozen"/>
      <selection activeCell="G7" sqref="G7"/>
      <selection pane="topRight" activeCell="G7" sqref="G7"/>
    </sheetView>
  </sheetViews>
  <sheetFormatPr defaultColWidth="9.140625" defaultRowHeight="12.75"/>
  <cols>
    <col min="1" max="1" width="4.7109375" style="130" customWidth="1"/>
    <col min="2" max="2" width="21.85546875" style="130" customWidth="1"/>
    <col min="3" max="3" width="9.140625" style="130" customWidth="1"/>
    <col min="4" max="4" width="7.85546875" style="130" customWidth="1"/>
    <col min="5" max="5" width="9.28515625" style="130" customWidth="1"/>
    <col min="6" max="6" width="9" style="130" customWidth="1"/>
    <col min="7" max="7" width="7.85546875" style="130" customWidth="1"/>
    <col min="8" max="8" width="8.5703125" style="130" customWidth="1"/>
    <col min="9" max="9" width="9.140625" style="130" customWidth="1"/>
    <col min="10" max="10" width="9.7109375" style="130" customWidth="1"/>
    <col min="11" max="11" width="9.5703125" style="130" customWidth="1"/>
    <col min="12" max="12" width="9.42578125" style="130" customWidth="1"/>
    <col min="13" max="13" width="8" style="130" customWidth="1"/>
    <col min="14" max="14" width="8.5703125" style="130" customWidth="1"/>
    <col min="15" max="17" width="8" style="130" customWidth="1"/>
    <col min="18" max="18" width="9" style="130" customWidth="1"/>
    <col min="19" max="19" width="8" style="130" customWidth="1"/>
    <col min="20" max="20" width="9.42578125" style="130" customWidth="1"/>
    <col min="21" max="21" width="9.140625" style="130" customWidth="1"/>
    <col min="22" max="22" width="9.5703125" style="130" customWidth="1"/>
    <col min="23" max="23" width="9.28515625" style="130" customWidth="1"/>
    <col min="24" max="16384" width="9.140625" style="130"/>
  </cols>
  <sheetData>
    <row r="1" spans="1:184" ht="15">
      <c r="O1" s="1376" t="s">
        <v>586</v>
      </c>
      <c r="P1" s="1376"/>
      <c r="Q1" s="1376"/>
      <c r="R1" s="1376"/>
      <c r="S1" s="1376"/>
      <c r="T1" s="1376"/>
      <c r="U1" s="1376"/>
    </row>
    <row r="2" spans="1:184" ht="15.75">
      <c r="A2" s="1377" t="s">
        <v>0</v>
      </c>
      <c r="B2" s="1377"/>
      <c r="C2" s="1377"/>
      <c r="D2" s="1377"/>
      <c r="E2" s="1377"/>
      <c r="F2" s="1377"/>
      <c r="G2" s="1377"/>
      <c r="H2" s="1377"/>
      <c r="I2" s="1377"/>
      <c r="J2" s="1377"/>
      <c r="K2" s="1377"/>
      <c r="L2" s="1377"/>
      <c r="M2" s="1377"/>
      <c r="N2" s="1377"/>
      <c r="O2" s="1377"/>
      <c r="P2" s="1377"/>
      <c r="Q2" s="1377"/>
      <c r="R2" s="1377"/>
      <c r="S2" s="1377"/>
      <c r="T2" s="1377"/>
      <c r="U2" s="1377"/>
      <c r="V2" s="1377"/>
      <c r="W2" s="1377"/>
    </row>
    <row r="3" spans="1:184" ht="18">
      <c r="B3" s="1378" t="s">
        <v>899</v>
      </c>
      <c r="C3" s="1378"/>
      <c r="D3" s="1378"/>
      <c r="E3" s="1378"/>
      <c r="F3" s="1378"/>
      <c r="G3" s="1378"/>
      <c r="H3" s="1378"/>
      <c r="I3" s="1378"/>
      <c r="J3" s="1378"/>
      <c r="K3" s="1378"/>
      <c r="L3" s="1378"/>
      <c r="M3" s="1378"/>
      <c r="N3" s="1378"/>
      <c r="O3" s="1378"/>
      <c r="P3" s="1378"/>
      <c r="Q3" s="1378"/>
      <c r="R3" s="1378"/>
      <c r="S3" s="1378"/>
      <c r="T3" s="1378"/>
      <c r="U3" s="1378"/>
    </row>
    <row r="4" spans="1:184" ht="15.75">
      <c r="B4" s="1379" t="s">
        <v>988</v>
      </c>
      <c r="C4" s="1379"/>
      <c r="D4" s="1379"/>
      <c r="E4" s="1379"/>
      <c r="F4" s="1379"/>
      <c r="G4" s="1379"/>
      <c r="H4" s="1379"/>
      <c r="I4" s="1379"/>
      <c r="J4" s="1379"/>
      <c r="K4" s="1379"/>
      <c r="L4" s="1379"/>
      <c r="M4" s="1379"/>
      <c r="N4" s="1379"/>
      <c r="O4" s="1379"/>
      <c r="P4" s="1379"/>
      <c r="Q4" s="1379"/>
      <c r="R4" s="1379"/>
      <c r="S4" s="1379"/>
      <c r="T4" s="1379"/>
      <c r="U4" s="1379"/>
    </row>
    <row r="6" spans="1:184">
      <c r="A6" s="1380" t="s">
        <v>722</v>
      </c>
      <c r="B6" s="1380"/>
    </row>
    <row r="7" spans="1:184" ht="13.5" customHeight="1">
      <c r="A7" s="131"/>
      <c r="B7" s="131"/>
      <c r="V7" s="1381" t="s">
        <v>262</v>
      </c>
      <c r="W7" s="1381"/>
    </row>
    <row r="8" spans="1:184" ht="12.75" customHeight="1">
      <c r="A8" s="1388" t="s">
        <v>2</v>
      </c>
      <c r="B8" s="1388" t="s">
        <v>109</v>
      </c>
      <c r="C8" s="1390" t="s">
        <v>26</v>
      </c>
      <c r="D8" s="1391"/>
      <c r="E8" s="1391"/>
      <c r="F8" s="1391"/>
      <c r="G8" s="1391"/>
      <c r="H8" s="1391"/>
      <c r="I8" s="1391"/>
      <c r="J8" s="1391"/>
      <c r="K8" s="1392"/>
      <c r="L8" s="1390" t="s">
        <v>27</v>
      </c>
      <c r="M8" s="1391"/>
      <c r="N8" s="1391"/>
      <c r="O8" s="1391"/>
      <c r="P8" s="1391"/>
      <c r="Q8" s="1391"/>
      <c r="R8" s="1391"/>
      <c r="S8" s="1391"/>
      <c r="T8" s="1392"/>
      <c r="U8" s="1393" t="s">
        <v>149</v>
      </c>
      <c r="V8" s="1394"/>
      <c r="W8" s="1395"/>
      <c r="X8" s="132"/>
      <c r="Y8" s="132"/>
      <c r="Z8" s="132"/>
      <c r="AA8" s="132"/>
      <c r="AB8" s="132"/>
      <c r="AC8" s="132"/>
      <c r="AD8" s="132"/>
      <c r="AE8" s="132"/>
      <c r="AF8" s="132"/>
      <c r="AG8" s="132"/>
      <c r="AH8" s="132"/>
      <c r="AI8" s="132"/>
      <c r="AJ8" s="132"/>
      <c r="AK8" s="132"/>
      <c r="AL8" s="132"/>
      <c r="AM8" s="132"/>
      <c r="AN8" s="132"/>
      <c r="AO8" s="132"/>
      <c r="AP8" s="132"/>
      <c r="AQ8" s="132"/>
      <c r="AR8" s="132"/>
      <c r="AS8" s="132"/>
      <c r="AT8" s="132"/>
      <c r="AU8" s="132"/>
      <c r="AV8" s="132"/>
      <c r="AW8" s="132"/>
      <c r="AX8" s="132"/>
      <c r="AY8" s="132"/>
      <c r="AZ8" s="132"/>
      <c r="BA8" s="132"/>
      <c r="BB8" s="132"/>
      <c r="BC8" s="132"/>
      <c r="BD8" s="132"/>
      <c r="BE8" s="132"/>
      <c r="BF8" s="132"/>
      <c r="BG8" s="132"/>
      <c r="BH8" s="132"/>
      <c r="BI8" s="132"/>
      <c r="BJ8" s="132"/>
      <c r="BK8" s="132"/>
      <c r="BL8" s="132"/>
      <c r="BM8" s="132"/>
      <c r="BN8" s="132"/>
      <c r="BO8" s="132"/>
      <c r="BP8" s="132"/>
      <c r="BQ8" s="132"/>
      <c r="BR8" s="132"/>
      <c r="BS8" s="132"/>
      <c r="BT8" s="132"/>
      <c r="BU8" s="132"/>
      <c r="BV8" s="132"/>
      <c r="BW8" s="132"/>
      <c r="BX8" s="132"/>
      <c r="BY8" s="132"/>
      <c r="BZ8" s="132"/>
      <c r="CA8" s="132"/>
      <c r="CB8" s="132"/>
      <c r="CC8" s="132"/>
      <c r="CD8" s="132"/>
      <c r="CE8" s="132"/>
      <c r="CF8" s="132"/>
      <c r="CG8" s="132"/>
      <c r="CH8" s="132"/>
      <c r="CI8" s="132"/>
      <c r="CJ8" s="132"/>
      <c r="CK8" s="132"/>
      <c r="CL8" s="132"/>
      <c r="CM8" s="132"/>
      <c r="CN8" s="132"/>
      <c r="CO8" s="132"/>
      <c r="CP8" s="132"/>
      <c r="CQ8" s="132"/>
      <c r="CR8" s="132"/>
      <c r="CS8" s="132"/>
      <c r="CT8" s="132"/>
      <c r="CU8" s="132"/>
      <c r="CV8" s="132"/>
      <c r="CW8" s="132"/>
      <c r="CX8" s="132"/>
      <c r="CY8" s="132"/>
      <c r="CZ8" s="132"/>
      <c r="DA8" s="132"/>
      <c r="DB8" s="132"/>
      <c r="DC8" s="132"/>
      <c r="DD8" s="132"/>
      <c r="DE8" s="132"/>
      <c r="DF8" s="132"/>
      <c r="DG8" s="132"/>
      <c r="DH8" s="132"/>
      <c r="DI8" s="132"/>
      <c r="DJ8" s="132"/>
      <c r="DK8" s="132"/>
      <c r="DL8" s="132"/>
      <c r="DM8" s="132"/>
      <c r="DN8" s="132"/>
      <c r="DO8" s="132"/>
      <c r="DP8" s="132"/>
      <c r="DQ8" s="132"/>
      <c r="DR8" s="132"/>
      <c r="DS8" s="132"/>
      <c r="DT8" s="132"/>
      <c r="DU8" s="132"/>
      <c r="DV8" s="132"/>
      <c r="DW8" s="132"/>
      <c r="DX8" s="132"/>
      <c r="DY8" s="132"/>
      <c r="DZ8" s="132"/>
      <c r="EA8" s="132"/>
      <c r="EB8" s="132"/>
      <c r="EC8" s="132"/>
      <c r="ED8" s="132"/>
      <c r="EE8" s="132"/>
      <c r="EF8" s="132"/>
      <c r="EG8" s="132"/>
      <c r="EH8" s="132"/>
      <c r="EI8" s="132"/>
      <c r="EJ8" s="132"/>
      <c r="EK8" s="132"/>
      <c r="EL8" s="132"/>
      <c r="EM8" s="132"/>
      <c r="EN8" s="132"/>
      <c r="EO8" s="132"/>
      <c r="EP8" s="132"/>
      <c r="EQ8" s="132"/>
      <c r="ER8" s="132"/>
      <c r="ES8" s="132"/>
      <c r="ET8" s="132"/>
      <c r="EU8" s="132"/>
      <c r="EV8" s="132"/>
      <c r="EW8" s="132"/>
      <c r="EX8" s="132"/>
      <c r="EY8" s="132"/>
      <c r="EZ8" s="132"/>
      <c r="FA8" s="132"/>
      <c r="FB8" s="132"/>
      <c r="FC8" s="132"/>
      <c r="FD8" s="132"/>
      <c r="FE8" s="132"/>
      <c r="FF8" s="132"/>
      <c r="FG8" s="132"/>
      <c r="FH8" s="132"/>
      <c r="FI8" s="132"/>
      <c r="FJ8" s="132"/>
      <c r="FK8" s="132"/>
      <c r="FL8" s="132"/>
      <c r="FM8" s="132"/>
      <c r="FN8" s="132"/>
      <c r="FO8" s="132"/>
      <c r="FP8" s="132"/>
      <c r="FQ8" s="132"/>
      <c r="FR8" s="132"/>
      <c r="FS8" s="132"/>
      <c r="FT8" s="132"/>
      <c r="FU8" s="132"/>
      <c r="FV8" s="132"/>
      <c r="FW8" s="132"/>
      <c r="FX8" s="132"/>
      <c r="FY8" s="132"/>
      <c r="FZ8" s="132"/>
      <c r="GA8" s="132"/>
      <c r="GB8" s="132"/>
    </row>
    <row r="9" spans="1:184" ht="12.75" customHeight="1">
      <c r="A9" s="1389"/>
      <c r="B9" s="1389"/>
      <c r="C9" s="1373" t="s">
        <v>180</v>
      </c>
      <c r="D9" s="1374"/>
      <c r="E9" s="1375"/>
      <c r="F9" s="1373" t="s">
        <v>181</v>
      </c>
      <c r="G9" s="1374"/>
      <c r="H9" s="1375"/>
      <c r="I9" s="1373" t="s">
        <v>18</v>
      </c>
      <c r="J9" s="1374"/>
      <c r="K9" s="1375"/>
      <c r="L9" s="1373" t="s">
        <v>180</v>
      </c>
      <c r="M9" s="1374"/>
      <c r="N9" s="1375"/>
      <c r="O9" s="1373" t="s">
        <v>181</v>
      </c>
      <c r="P9" s="1374"/>
      <c r="Q9" s="1375"/>
      <c r="R9" s="1373" t="s">
        <v>18</v>
      </c>
      <c r="S9" s="1374"/>
      <c r="T9" s="1375"/>
      <c r="U9" s="1396"/>
      <c r="V9" s="1397"/>
      <c r="W9" s="1398"/>
      <c r="X9" s="132"/>
      <c r="Y9" s="132"/>
      <c r="Z9" s="132"/>
      <c r="AA9" s="132"/>
      <c r="AB9" s="132"/>
      <c r="AC9" s="132"/>
      <c r="AD9" s="132"/>
      <c r="AE9" s="132"/>
      <c r="AF9" s="132"/>
      <c r="AG9" s="132"/>
      <c r="AH9" s="132"/>
      <c r="AI9" s="132"/>
      <c r="AJ9" s="132"/>
      <c r="AK9" s="132"/>
      <c r="AL9" s="132"/>
      <c r="AM9" s="132"/>
      <c r="AN9" s="132"/>
      <c r="AO9" s="132"/>
      <c r="AP9" s="132"/>
      <c r="AQ9" s="132"/>
      <c r="AR9" s="132"/>
      <c r="AS9" s="132"/>
      <c r="AT9" s="132"/>
      <c r="AU9" s="132"/>
      <c r="AV9" s="132"/>
      <c r="AW9" s="132"/>
      <c r="AX9" s="132"/>
      <c r="AY9" s="132"/>
      <c r="AZ9" s="132"/>
      <c r="BA9" s="132"/>
      <c r="BB9" s="132"/>
      <c r="BC9" s="132"/>
      <c r="BD9" s="132"/>
      <c r="BE9" s="132"/>
      <c r="BF9" s="132"/>
      <c r="BG9" s="132"/>
      <c r="BH9" s="132"/>
      <c r="BI9" s="132"/>
      <c r="BJ9" s="132"/>
      <c r="BK9" s="132"/>
      <c r="BL9" s="132"/>
      <c r="BM9" s="132"/>
      <c r="BN9" s="132"/>
      <c r="BO9" s="132"/>
      <c r="BP9" s="132"/>
      <c r="BQ9" s="132"/>
      <c r="BR9" s="132"/>
      <c r="BS9" s="132"/>
      <c r="BT9" s="132"/>
      <c r="BU9" s="132"/>
      <c r="BV9" s="132"/>
      <c r="BW9" s="132"/>
      <c r="BX9" s="132"/>
      <c r="BY9" s="132"/>
      <c r="BZ9" s="132"/>
      <c r="CA9" s="132"/>
      <c r="CB9" s="132"/>
      <c r="CC9" s="132"/>
      <c r="CD9" s="132"/>
      <c r="CE9" s="132"/>
      <c r="CF9" s="132"/>
      <c r="CG9" s="132"/>
      <c r="CH9" s="132"/>
      <c r="CI9" s="132"/>
      <c r="CJ9" s="132"/>
      <c r="CK9" s="132"/>
      <c r="CL9" s="132"/>
      <c r="CM9" s="132"/>
      <c r="CN9" s="132"/>
      <c r="CO9" s="132"/>
      <c r="CP9" s="132"/>
      <c r="CQ9" s="132"/>
      <c r="CR9" s="132"/>
      <c r="CS9" s="132"/>
      <c r="CT9" s="132"/>
      <c r="CU9" s="132"/>
      <c r="CV9" s="132"/>
      <c r="CW9" s="132"/>
      <c r="CX9" s="132"/>
      <c r="CY9" s="132"/>
      <c r="CZ9" s="132"/>
      <c r="DA9" s="132"/>
      <c r="DB9" s="132"/>
      <c r="DC9" s="132"/>
      <c r="DD9" s="132"/>
      <c r="DE9" s="132"/>
      <c r="DF9" s="132"/>
      <c r="DG9" s="132"/>
      <c r="DH9" s="132"/>
      <c r="DI9" s="132"/>
      <c r="DJ9" s="132"/>
      <c r="DK9" s="132"/>
      <c r="DL9" s="132"/>
      <c r="DM9" s="132"/>
      <c r="DN9" s="132"/>
      <c r="DO9" s="132"/>
      <c r="DP9" s="132"/>
      <c r="DQ9" s="132"/>
      <c r="DR9" s="132"/>
      <c r="DS9" s="132"/>
      <c r="DT9" s="132"/>
      <c r="DU9" s="132"/>
      <c r="DV9" s="132"/>
      <c r="DW9" s="132"/>
      <c r="DX9" s="132"/>
      <c r="DY9" s="132"/>
      <c r="DZ9" s="132"/>
      <c r="EA9" s="132"/>
      <c r="EB9" s="132"/>
      <c r="EC9" s="132"/>
      <c r="ED9" s="132"/>
      <c r="EE9" s="132"/>
      <c r="EF9" s="132"/>
      <c r="EG9" s="132"/>
      <c r="EH9" s="132"/>
      <c r="EI9" s="132"/>
      <c r="EJ9" s="132"/>
      <c r="EK9" s="132"/>
      <c r="EL9" s="132"/>
      <c r="EM9" s="132"/>
      <c r="EN9" s="132"/>
      <c r="EO9" s="132"/>
      <c r="EP9" s="132"/>
      <c r="EQ9" s="132"/>
      <c r="ER9" s="132"/>
      <c r="ES9" s="132"/>
      <c r="ET9" s="132"/>
      <c r="EU9" s="132"/>
      <c r="EV9" s="132"/>
      <c r="EW9" s="132"/>
      <c r="EX9" s="132"/>
      <c r="EY9" s="132"/>
      <c r="EZ9" s="132"/>
      <c r="FA9" s="132"/>
      <c r="FB9" s="132"/>
      <c r="FC9" s="132"/>
      <c r="FD9" s="132"/>
      <c r="FE9" s="132"/>
      <c r="FF9" s="132"/>
      <c r="FG9" s="132"/>
      <c r="FH9" s="132"/>
      <c r="FI9" s="132"/>
      <c r="FJ9" s="132"/>
      <c r="FK9" s="132"/>
      <c r="FL9" s="132"/>
      <c r="FM9" s="132"/>
      <c r="FN9" s="132"/>
      <c r="FO9" s="132"/>
      <c r="FP9" s="132"/>
      <c r="FQ9" s="132"/>
      <c r="FR9" s="132"/>
      <c r="FS9" s="132"/>
      <c r="FT9" s="132"/>
      <c r="FU9" s="132"/>
      <c r="FV9" s="132"/>
      <c r="FW9" s="132"/>
      <c r="FX9" s="132"/>
      <c r="FY9" s="132"/>
      <c r="FZ9" s="132"/>
      <c r="GA9" s="132"/>
      <c r="GB9" s="132"/>
    </row>
    <row r="10" spans="1:184">
      <c r="A10" s="452"/>
      <c r="B10" s="452"/>
      <c r="C10" s="853" t="s">
        <v>263</v>
      </c>
      <c r="D10" s="854" t="s">
        <v>44</v>
      </c>
      <c r="E10" s="855" t="s">
        <v>45</v>
      </c>
      <c r="F10" s="853" t="s">
        <v>263</v>
      </c>
      <c r="G10" s="854" t="s">
        <v>44</v>
      </c>
      <c r="H10" s="855" t="s">
        <v>45</v>
      </c>
      <c r="I10" s="853" t="s">
        <v>263</v>
      </c>
      <c r="J10" s="854" t="s">
        <v>44</v>
      </c>
      <c r="K10" s="855" t="s">
        <v>45</v>
      </c>
      <c r="L10" s="853" t="s">
        <v>263</v>
      </c>
      <c r="M10" s="854" t="s">
        <v>44</v>
      </c>
      <c r="N10" s="855" t="s">
        <v>45</v>
      </c>
      <c r="O10" s="853" t="s">
        <v>263</v>
      </c>
      <c r="P10" s="854" t="s">
        <v>44</v>
      </c>
      <c r="Q10" s="855" t="s">
        <v>45</v>
      </c>
      <c r="R10" s="853" t="s">
        <v>263</v>
      </c>
      <c r="S10" s="854" t="s">
        <v>44</v>
      </c>
      <c r="T10" s="855" t="s">
        <v>45</v>
      </c>
      <c r="U10" s="452" t="s">
        <v>263</v>
      </c>
      <c r="V10" s="452" t="s">
        <v>44</v>
      </c>
      <c r="W10" s="452" t="s">
        <v>45</v>
      </c>
      <c r="X10" s="132"/>
      <c r="Y10" s="132"/>
      <c r="Z10" s="132"/>
      <c r="AA10" s="132"/>
      <c r="AB10" s="132"/>
      <c r="AC10" s="132"/>
      <c r="AD10" s="132"/>
      <c r="AE10" s="132"/>
      <c r="AF10" s="132"/>
      <c r="AG10" s="132"/>
      <c r="AH10" s="132"/>
      <c r="AI10" s="132"/>
      <c r="AJ10" s="132"/>
      <c r="AK10" s="132"/>
      <c r="AL10" s="132"/>
      <c r="AM10" s="132"/>
      <c r="AN10" s="132"/>
      <c r="AO10" s="132"/>
      <c r="AP10" s="132"/>
      <c r="AQ10" s="132"/>
      <c r="AR10" s="132"/>
      <c r="AS10" s="132"/>
      <c r="AT10" s="132"/>
      <c r="AU10" s="132"/>
      <c r="AV10" s="132"/>
      <c r="AW10" s="132"/>
      <c r="AX10" s="132"/>
      <c r="AY10" s="132"/>
      <c r="AZ10" s="132"/>
      <c r="BA10" s="132"/>
      <c r="BB10" s="132"/>
      <c r="BC10" s="132"/>
      <c r="BD10" s="132"/>
      <c r="BE10" s="132"/>
      <c r="BF10" s="132"/>
      <c r="BG10" s="132"/>
      <c r="BH10" s="132"/>
      <c r="BI10" s="132"/>
      <c r="BJ10" s="132"/>
      <c r="BK10" s="132"/>
      <c r="BL10" s="132"/>
      <c r="BM10" s="132"/>
      <c r="BN10" s="132"/>
      <c r="BO10" s="132"/>
      <c r="BP10" s="132"/>
      <c r="BQ10" s="132"/>
      <c r="BR10" s="132"/>
      <c r="BS10" s="132"/>
      <c r="BT10" s="132"/>
      <c r="BU10" s="132"/>
      <c r="BV10" s="132"/>
      <c r="BW10" s="132"/>
      <c r="BX10" s="132"/>
      <c r="BY10" s="132"/>
      <c r="BZ10" s="132"/>
      <c r="CA10" s="132"/>
      <c r="CB10" s="132"/>
      <c r="CC10" s="132"/>
      <c r="CD10" s="132"/>
      <c r="CE10" s="132"/>
      <c r="CF10" s="132"/>
      <c r="CG10" s="132"/>
      <c r="CH10" s="132"/>
      <c r="CI10" s="132"/>
      <c r="CJ10" s="132"/>
      <c r="CK10" s="132"/>
      <c r="CL10" s="132"/>
      <c r="CM10" s="132"/>
      <c r="CN10" s="132"/>
      <c r="CO10" s="132"/>
      <c r="CP10" s="132"/>
      <c r="CQ10" s="132"/>
      <c r="CR10" s="132"/>
      <c r="CS10" s="132"/>
      <c r="CT10" s="132"/>
      <c r="CU10" s="132"/>
      <c r="CV10" s="132"/>
      <c r="CW10" s="132"/>
      <c r="CX10" s="132"/>
      <c r="CY10" s="132"/>
      <c r="CZ10" s="132"/>
      <c r="DA10" s="132"/>
      <c r="DB10" s="132"/>
      <c r="DC10" s="132"/>
      <c r="DD10" s="132"/>
      <c r="DE10" s="132"/>
      <c r="DF10" s="132"/>
      <c r="DG10" s="132"/>
      <c r="DH10" s="132"/>
      <c r="DI10" s="132"/>
      <c r="DJ10" s="132"/>
      <c r="DK10" s="132"/>
      <c r="DL10" s="132"/>
      <c r="DM10" s="132"/>
      <c r="DN10" s="132"/>
      <c r="DO10" s="132"/>
      <c r="DP10" s="132"/>
      <c r="DQ10" s="132"/>
      <c r="DR10" s="132"/>
      <c r="DS10" s="132"/>
      <c r="DT10" s="132"/>
      <c r="DU10" s="132"/>
      <c r="DV10" s="132"/>
      <c r="DW10" s="132"/>
      <c r="DX10" s="132"/>
      <c r="DY10" s="132"/>
      <c r="DZ10" s="132"/>
      <c r="EA10" s="132"/>
      <c r="EB10" s="132"/>
      <c r="EC10" s="132"/>
      <c r="ED10" s="132"/>
      <c r="EE10" s="132"/>
      <c r="EF10" s="132"/>
      <c r="EG10" s="132"/>
      <c r="EH10" s="132"/>
      <c r="EI10" s="132"/>
      <c r="EJ10" s="132"/>
      <c r="EK10" s="132"/>
      <c r="EL10" s="132"/>
      <c r="EM10" s="132"/>
      <c r="EN10" s="132"/>
      <c r="EO10" s="132"/>
      <c r="EP10" s="132"/>
      <c r="EQ10" s="132"/>
      <c r="ER10" s="132"/>
      <c r="ES10" s="132"/>
      <c r="ET10" s="132"/>
      <c r="EU10" s="132"/>
      <c r="EV10" s="132"/>
      <c r="EW10" s="132"/>
      <c r="EX10" s="132"/>
      <c r="EY10" s="132"/>
      <c r="EZ10" s="132"/>
      <c r="FA10" s="132"/>
      <c r="FB10" s="132"/>
      <c r="FC10" s="132"/>
      <c r="FD10" s="132"/>
      <c r="FE10" s="132"/>
      <c r="FF10" s="132"/>
      <c r="FG10" s="132"/>
      <c r="FH10" s="132"/>
      <c r="FI10" s="132"/>
      <c r="FJ10" s="132"/>
      <c r="FK10" s="132"/>
      <c r="FL10" s="132"/>
      <c r="FM10" s="132"/>
      <c r="FN10" s="132"/>
      <c r="FO10" s="132"/>
      <c r="FP10" s="132"/>
      <c r="FQ10" s="132"/>
      <c r="FR10" s="132"/>
      <c r="FS10" s="132"/>
      <c r="FT10" s="132"/>
      <c r="FU10" s="132"/>
      <c r="FV10" s="132"/>
      <c r="FW10" s="132"/>
      <c r="FX10" s="132"/>
      <c r="FY10" s="132"/>
      <c r="FZ10" s="132"/>
      <c r="GA10" s="132"/>
      <c r="GB10" s="132"/>
    </row>
    <row r="11" spans="1:184">
      <c r="A11" s="452">
        <v>1</v>
      </c>
      <c r="B11" s="452">
        <v>2</v>
      </c>
      <c r="C11" s="452">
        <v>3</v>
      </c>
      <c r="D11" s="452">
        <v>4</v>
      </c>
      <c r="E11" s="452">
        <v>5</v>
      </c>
      <c r="F11" s="452">
        <v>7</v>
      </c>
      <c r="G11" s="452">
        <v>8</v>
      </c>
      <c r="H11" s="452">
        <v>9</v>
      </c>
      <c r="I11" s="452">
        <v>11</v>
      </c>
      <c r="J11" s="452">
        <v>12</v>
      </c>
      <c r="K11" s="452">
        <v>13</v>
      </c>
      <c r="L11" s="452">
        <v>15</v>
      </c>
      <c r="M11" s="452">
        <v>16</v>
      </c>
      <c r="N11" s="452">
        <v>17</v>
      </c>
      <c r="O11" s="452">
        <v>19</v>
      </c>
      <c r="P11" s="452">
        <v>20</v>
      </c>
      <c r="Q11" s="452">
        <v>21</v>
      </c>
      <c r="R11" s="452">
        <v>23</v>
      </c>
      <c r="S11" s="452">
        <v>24</v>
      </c>
      <c r="T11" s="452">
        <v>25</v>
      </c>
      <c r="U11" s="452">
        <v>27</v>
      </c>
      <c r="V11" s="452">
        <v>28</v>
      </c>
      <c r="W11" s="452">
        <v>29</v>
      </c>
      <c r="X11" s="133"/>
      <c r="Y11" s="133"/>
      <c r="Z11" s="133"/>
      <c r="AA11" s="133"/>
      <c r="AB11" s="133"/>
      <c r="AC11" s="133"/>
      <c r="AD11" s="133"/>
      <c r="AE11" s="133"/>
      <c r="AF11" s="133"/>
      <c r="AG11" s="133"/>
      <c r="AH11" s="133"/>
      <c r="AI11" s="133"/>
      <c r="AJ11" s="133"/>
      <c r="AK11" s="133"/>
      <c r="AL11" s="133"/>
      <c r="AM11" s="133"/>
      <c r="AN11" s="133"/>
      <c r="AO11" s="133"/>
      <c r="AP11" s="133"/>
      <c r="AQ11" s="133"/>
      <c r="AR11" s="133"/>
      <c r="AS11" s="133"/>
      <c r="AT11" s="133"/>
      <c r="AU11" s="133"/>
      <c r="AV11" s="133"/>
      <c r="AW11" s="133"/>
      <c r="AX11" s="133"/>
      <c r="AY11" s="133"/>
      <c r="AZ11" s="133"/>
      <c r="BA11" s="133"/>
      <c r="BB11" s="133"/>
      <c r="BC11" s="133"/>
      <c r="BD11" s="133"/>
      <c r="BE11" s="133"/>
      <c r="BF11" s="133"/>
      <c r="BG11" s="133"/>
      <c r="BH11" s="133"/>
      <c r="BI11" s="133"/>
      <c r="BJ11" s="133"/>
      <c r="BK11" s="133"/>
      <c r="BL11" s="133"/>
      <c r="BM11" s="133"/>
      <c r="BN11" s="133"/>
      <c r="BO11" s="133"/>
      <c r="BP11" s="133"/>
      <c r="BQ11" s="133"/>
      <c r="BR11" s="133"/>
      <c r="BS11" s="133"/>
      <c r="BT11" s="133"/>
      <c r="BU11" s="133"/>
      <c r="BV11" s="133"/>
      <c r="BW11" s="133"/>
      <c r="BX11" s="133"/>
      <c r="BY11" s="133"/>
      <c r="BZ11" s="133"/>
      <c r="CA11" s="133"/>
      <c r="CB11" s="133"/>
      <c r="CC11" s="133"/>
      <c r="CD11" s="133"/>
      <c r="CE11" s="133"/>
      <c r="CF11" s="133"/>
      <c r="CG11" s="133"/>
      <c r="CH11" s="133"/>
      <c r="CI11" s="133"/>
      <c r="CJ11" s="133"/>
      <c r="CK11" s="133"/>
      <c r="CL11" s="133"/>
      <c r="CM11" s="133"/>
      <c r="CN11" s="133"/>
      <c r="CO11" s="133"/>
      <c r="CP11" s="133"/>
      <c r="CQ11" s="133"/>
      <c r="CR11" s="133"/>
      <c r="CS11" s="133"/>
      <c r="CT11" s="133"/>
      <c r="CU11" s="133"/>
      <c r="CV11" s="133"/>
      <c r="CW11" s="133"/>
      <c r="CX11" s="133"/>
      <c r="CY11" s="133"/>
      <c r="CZ11" s="133"/>
      <c r="DA11" s="133"/>
      <c r="DB11" s="133"/>
      <c r="DC11" s="133"/>
      <c r="DD11" s="133"/>
      <c r="DE11" s="133"/>
      <c r="DF11" s="133"/>
      <c r="DG11" s="133"/>
      <c r="DH11" s="133"/>
      <c r="DI11" s="133"/>
      <c r="DJ11" s="133"/>
      <c r="DK11" s="133"/>
      <c r="DL11" s="133"/>
      <c r="DM11" s="133"/>
      <c r="DN11" s="133"/>
      <c r="DO11" s="133"/>
      <c r="DP11" s="133"/>
      <c r="DQ11" s="133"/>
      <c r="DR11" s="133"/>
      <c r="DS11" s="133"/>
      <c r="DT11" s="133"/>
      <c r="DU11" s="133"/>
      <c r="DV11" s="133"/>
      <c r="DW11" s="133"/>
      <c r="DX11" s="133"/>
      <c r="DY11" s="133"/>
      <c r="DZ11" s="133"/>
      <c r="EA11" s="133"/>
      <c r="EB11" s="133"/>
      <c r="EC11" s="133"/>
      <c r="ED11" s="133"/>
      <c r="EE11" s="133"/>
      <c r="EF11" s="133"/>
      <c r="EG11" s="133"/>
      <c r="EH11" s="133"/>
      <c r="EI11" s="133"/>
      <c r="EJ11" s="133"/>
      <c r="EK11" s="133"/>
      <c r="EL11" s="133"/>
      <c r="EM11" s="133"/>
      <c r="EN11" s="133"/>
      <c r="EO11" s="133"/>
      <c r="EP11" s="133"/>
      <c r="EQ11" s="133"/>
      <c r="ER11" s="133"/>
      <c r="ES11" s="133"/>
      <c r="ET11" s="133"/>
      <c r="EU11" s="133"/>
      <c r="EV11" s="133"/>
      <c r="EW11" s="133"/>
      <c r="EX11" s="133"/>
      <c r="EY11" s="133"/>
      <c r="EZ11" s="133"/>
      <c r="FA11" s="133"/>
      <c r="FB11" s="133"/>
      <c r="FC11" s="133"/>
      <c r="FD11" s="133"/>
      <c r="FE11" s="133"/>
      <c r="FF11" s="133"/>
      <c r="FG11" s="133"/>
      <c r="FH11" s="133"/>
      <c r="FI11" s="133"/>
      <c r="FJ11" s="133"/>
      <c r="FK11" s="133"/>
      <c r="FL11" s="133"/>
      <c r="FM11" s="133"/>
      <c r="FN11" s="133"/>
      <c r="FO11" s="133"/>
      <c r="FP11" s="133"/>
      <c r="FQ11" s="133"/>
      <c r="FR11" s="133"/>
      <c r="FS11" s="133"/>
      <c r="FT11" s="133"/>
      <c r="FU11" s="133"/>
      <c r="FV11" s="133"/>
      <c r="FW11" s="133"/>
      <c r="FX11" s="133"/>
      <c r="FY11" s="133"/>
      <c r="FZ11" s="133"/>
      <c r="GA11" s="133"/>
      <c r="GB11" s="133"/>
    </row>
    <row r="12" spans="1:184" ht="22.5" customHeight="1">
      <c r="A12" s="1383" t="s">
        <v>255</v>
      </c>
      <c r="B12" s="1384"/>
      <c r="C12" s="689"/>
      <c r="D12" s="689"/>
      <c r="E12" s="689"/>
      <c r="F12" s="689"/>
      <c r="G12" s="689"/>
      <c r="H12" s="689"/>
      <c r="I12" s="689"/>
      <c r="J12" s="689"/>
      <c r="K12" s="689"/>
      <c r="L12" s="689"/>
      <c r="M12" s="689"/>
      <c r="N12" s="689"/>
      <c r="O12" s="689"/>
      <c r="P12" s="689"/>
      <c r="Q12" s="689"/>
      <c r="R12" s="689"/>
      <c r="S12" s="689"/>
      <c r="T12" s="689"/>
      <c r="U12" s="690"/>
      <c r="V12" s="691"/>
      <c r="W12" s="691"/>
      <c r="X12" s="133"/>
      <c r="Y12" s="133"/>
      <c r="Z12" s="133"/>
      <c r="AA12" s="133"/>
      <c r="AB12" s="133"/>
      <c r="AC12" s="133"/>
      <c r="AD12" s="133"/>
      <c r="AE12" s="133"/>
      <c r="AF12" s="133"/>
      <c r="AG12" s="133"/>
      <c r="AH12" s="133"/>
      <c r="AI12" s="133"/>
      <c r="AJ12" s="133"/>
      <c r="AK12" s="133"/>
      <c r="AL12" s="133"/>
      <c r="AM12" s="133"/>
      <c r="AN12" s="133"/>
      <c r="AO12" s="133"/>
      <c r="AP12" s="133"/>
      <c r="AQ12" s="133"/>
      <c r="AR12" s="133"/>
      <c r="AS12" s="133"/>
      <c r="AT12" s="133"/>
      <c r="AU12" s="133"/>
      <c r="AV12" s="133"/>
      <c r="AW12" s="133"/>
      <c r="AX12" s="133"/>
      <c r="AY12" s="133"/>
      <c r="AZ12" s="133"/>
      <c r="BA12" s="133"/>
      <c r="BB12" s="133"/>
      <c r="BC12" s="133"/>
      <c r="BD12" s="133"/>
      <c r="BE12" s="133"/>
      <c r="BF12" s="133"/>
      <c r="BG12" s="133"/>
      <c r="BH12" s="133"/>
      <c r="BI12" s="133"/>
      <c r="BJ12" s="133"/>
      <c r="BK12" s="133"/>
      <c r="BL12" s="133"/>
      <c r="BM12" s="133"/>
      <c r="BN12" s="133"/>
      <c r="BO12" s="133"/>
      <c r="BP12" s="133"/>
      <c r="BQ12" s="133"/>
      <c r="BR12" s="133"/>
      <c r="BS12" s="133"/>
      <c r="BT12" s="133"/>
      <c r="BU12" s="133"/>
      <c r="BV12" s="133"/>
      <c r="BW12" s="133"/>
      <c r="BX12" s="133"/>
      <c r="BY12" s="133"/>
      <c r="BZ12" s="133"/>
      <c r="CA12" s="133"/>
      <c r="CB12" s="133"/>
      <c r="CC12" s="133"/>
      <c r="CD12" s="133"/>
      <c r="CE12" s="133"/>
      <c r="CF12" s="133"/>
      <c r="CG12" s="133"/>
      <c r="CH12" s="133"/>
      <c r="CI12" s="133"/>
      <c r="CJ12" s="133"/>
      <c r="CK12" s="133"/>
      <c r="CL12" s="133"/>
      <c r="CM12" s="133"/>
      <c r="CN12" s="133"/>
      <c r="CO12" s="133"/>
      <c r="CP12" s="133"/>
      <c r="CQ12" s="133"/>
      <c r="CR12" s="133"/>
      <c r="CS12" s="133"/>
      <c r="CT12" s="133"/>
      <c r="CU12" s="133"/>
      <c r="CV12" s="133"/>
      <c r="CW12" s="133"/>
      <c r="CX12" s="133"/>
      <c r="CY12" s="133"/>
      <c r="CZ12" s="133"/>
      <c r="DA12" s="133"/>
      <c r="DB12" s="133"/>
      <c r="DC12" s="133"/>
      <c r="DD12" s="133"/>
      <c r="DE12" s="133"/>
      <c r="DF12" s="133"/>
      <c r="DG12" s="133"/>
      <c r="DH12" s="133"/>
      <c r="DI12" s="133"/>
      <c r="DJ12" s="133"/>
      <c r="DK12" s="133"/>
      <c r="DL12" s="133"/>
      <c r="DM12" s="133"/>
      <c r="DN12" s="133"/>
      <c r="DO12" s="133"/>
      <c r="DP12" s="133"/>
      <c r="DQ12" s="133"/>
      <c r="DR12" s="133"/>
      <c r="DS12" s="133"/>
      <c r="DT12" s="133"/>
      <c r="DU12" s="133"/>
      <c r="DV12" s="133"/>
      <c r="DW12" s="133"/>
      <c r="DX12" s="133"/>
      <c r="DY12" s="133"/>
      <c r="DZ12" s="133"/>
      <c r="EA12" s="133"/>
      <c r="EB12" s="133"/>
      <c r="EC12" s="133"/>
      <c r="ED12" s="133"/>
      <c r="EE12" s="133"/>
      <c r="EF12" s="133"/>
      <c r="EG12" s="133"/>
      <c r="EH12" s="133"/>
      <c r="EI12" s="133"/>
      <c r="EJ12" s="133"/>
      <c r="EK12" s="133"/>
      <c r="EL12" s="133"/>
      <c r="EM12" s="133"/>
      <c r="EN12" s="133"/>
      <c r="EO12" s="133"/>
      <c r="EP12" s="133"/>
      <c r="EQ12" s="133"/>
      <c r="ER12" s="133"/>
      <c r="ES12" s="133"/>
      <c r="ET12" s="133"/>
      <c r="EU12" s="133"/>
      <c r="EV12" s="133"/>
      <c r="EW12" s="133"/>
      <c r="EX12" s="133"/>
      <c r="EY12" s="133"/>
      <c r="EZ12" s="133"/>
      <c r="FA12" s="133"/>
      <c r="FB12" s="133"/>
      <c r="FC12" s="133"/>
      <c r="FD12" s="133"/>
      <c r="FE12" s="133"/>
      <c r="FF12" s="133"/>
      <c r="FG12" s="133"/>
      <c r="FH12" s="133"/>
      <c r="FI12" s="133"/>
      <c r="FJ12" s="133"/>
      <c r="FK12" s="133"/>
      <c r="FL12" s="133"/>
      <c r="FM12" s="133"/>
      <c r="FN12" s="133"/>
      <c r="FO12" s="133"/>
      <c r="FP12" s="133"/>
      <c r="FQ12" s="133"/>
      <c r="FR12" s="133"/>
      <c r="FS12" s="133"/>
      <c r="FT12" s="133"/>
      <c r="FU12" s="133"/>
      <c r="FV12" s="133"/>
      <c r="FW12" s="133"/>
      <c r="FX12" s="133"/>
      <c r="FY12" s="133"/>
      <c r="FZ12" s="133"/>
      <c r="GA12" s="133"/>
      <c r="GB12" s="133"/>
    </row>
    <row r="13" spans="1:184" ht="39" customHeight="1">
      <c r="A13" s="237">
        <v>1</v>
      </c>
      <c r="B13" s="236" t="s">
        <v>131</v>
      </c>
      <c r="C13" s="510">
        <v>999.3714839999999</v>
      </c>
      <c r="D13" s="510">
        <v>376.67712</v>
      </c>
      <c r="E13" s="510">
        <v>585.81139599999995</v>
      </c>
      <c r="F13" s="510">
        <v>0</v>
      </c>
      <c r="G13" s="510">
        <v>0</v>
      </c>
      <c r="H13" s="510">
        <v>0</v>
      </c>
      <c r="I13" s="754">
        <f>C13+F13</f>
        <v>999.3714839999999</v>
      </c>
      <c r="J13" s="754">
        <f>D13+G13</f>
        <v>376.67712</v>
      </c>
      <c r="K13" s="754">
        <f>E13+H13</f>
        <v>585.81139599999995</v>
      </c>
      <c r="L13" s="510">
        <v>953.15362200000004</v>
      </c>
      <c r="M13" s="510">
        <v>359.25696000000005</v>
      </c>
      <c r="N13" s="510">
        <v>558.71941800000002</v>
      </c>
      <c r="O13" s="510">
        <v>0</v>
      </c>
      <c r="P13" s="510">
        <v>0</v>
      </c>
      <c r="Q13" s="510">
        <v>0</v>
      </c>
      <c r="R13" s="754">
        <f>L13+O13</f>
        <v>953.15362200000004</v>
      </c>
      <c r="S13" s="754">
        <f>M13+P13</f>
        <v>359.25696000000005</v>
      </c>
      <c r="T13" s="754">
        <f>N13+Q13</f>
        <v>558.71941800000002</v>
      </c>
      <c r="U13" s="754">
        <f>I13+R13</f>
        <v>1952.5251060000001</v>
      </c>
      <c r="V13" s="754">
        <f>S13+J13</f>
        <v>735.93407999999999</v>
      </c>
      <c r="W13" s="754">
        <f>T13+K13</f>
        <v>1144.530814</v>
      </c>
    </row>
    <row r="14" spans="1:184" ht="39" customHeight="1">
      <c r="A14" s="237">
        <v>2</v>
      </c>
      <c r="B14" s="238" t="s">
        <v>503</v>
      </c>
      <c r="C14" s="510">
        <v>9927.0955080000003</v>
      </c>
      <c r="D14" s="510">
        <v>3741.6614399999999</v>
      </c>
      <c r="E14" s="510">
        <v>5819.0630519999995</v>
      </c>
      <c r="F14" s="509">
        <v>8128.225817999999</v>
      </c>
      <c r="G14" s="509">
        <v>3063.6422399999997</v>
      </c>
      <c r="H14" s="509">
        <v>4764.6019419999993</v>
      </c>
      <c r="I14" s="754">
        <f>C14+F14</f>
        <v>18055.321325999997</v>
      </c>
      <c r="J14" s="754">
        <f t="shared" ref="I14:K23" si="0">D14+G14</f>
        <v>6805.3036799999991</v>
      </c>
      <c r="K14" s="754">
        <f t="shared" si="0"/>
        <v>10583.664993999999</v>
      </c>
      <c r="L14" s="510">
        <v>9467.9987579999997</v>
      </c>
      <c r="M14" s="510">
        <v>3568.6214399999999</v>
      </c>
      <c r="N14" s="510">
        <v>5549.9498020000001</v>
      </c>
      <c r="O14" s="510">
        <v>7688.7766260000008</v>
      </c>
      <c r="P14" s="510">
        <v>2898.0076799999997</v>
      </c>
      <c r="Q14" s="510">
        <v>4507.0056940000004</v>
      </c>
      <c r="R14" s="754">
        <f t="shared" ref="R14:T17" si="1">L14+O14</f>
        <v>17156.775384</v>
      </c>
      <c r="S14" s="754">
        <f t="shared" si="1"/>
        <v>6466.6291199999996</v>
      </c>
      <c r="T14" s="754">
        <f t="shared" si="1"/>
        <v>10056.955496</v>
      </c>
      <c r="U14" s="754">
        <f t="shared" ref="U14:U16" si="2">I14+R14</f>
        <v>35212.096709999998</v>
      </c>
      <c r="V14" s="754">
        <f t="shared" ref="V14:W21" si="3">S14+J14</f>
        <v>13271.932799999999</v>
      </c>
      <c r="W14" s="754">
        <f t="shared" si="3"/>
        <v>20640.620490000001</v>
      </c>
    </row>
    <row r="15" spans="1:184" ht="39" customHeight="1">
      <c r="A15" s="237">
        <v>3</v>
      </c>
      <c r="B15" s="238" t="s">
        <v>135</v>
      </c>
      <c r="C15" s="510">
        <v>3683.6344079999999</v>
      </c>
      <c r="D15" s="510">
        <v>1388.4134399999998</v>
      </c>
      <c r="E15" s="510">
        <v>2159.2721519999996</v>
      </c>
      <c r="F15" s="510">
        <v>4911.5125440000002</v>
      </c>
      <c r="G15" s="510">
        <v>1851.2179199999998</v>
      </c>
      <c r="H15" s="510">
        <v>2879.029536</v>
      </c>
      <c r="I15" s="754">
        <f>C15+F15</f>
        <v>8595.1469519999991</v>
      </c>
      <c r="J15" s="754">
        <f t="shared" si="0"/>
        <v>3239.6313599999994</v>
      </c>
      <c r="K15" s="754">
        <f t="shared" si="0"/>
        <v>5038.3016879999996</v>
      </c>
      <c r="L15" s="510">
        <v>0</v>
      </c>
      <c r="M15" s="510">
        <v>0</v>
      </c>
      <c r="N15" s="510">
        <v>0</v>
      </c>
      <c r="O15" s="510">
        <v>0</v>
      </c>
      <c r="P15" s="510">
        <v>0</v>
      </c>
      <c r="Q15" s="510">
        <v>0</v>
      </c>
      <c r="R15" s="754">
        <f t="shared" si="1"/>
        <v>0</v>
      </c>
      <c r="S15" s="754">
        <f t="shared" si="1"/>
        <v>0</v>
      </c>
      <c r="T15" s="754">
        <f t="shared" si="1"/>
        <v>0</v>
      </c>
      <c r="U15" s="754">
        <f t="shared" si="2"/>
        <v>8595.1469519999991</v>
      </c>
      <c r="V15" s="754">
        <f t="shared" si="3"/>
        <v>3239.6313599999994</v>
      </c>
      <c r="W15" s="754">
        <f t="shared" si="3"/>
        <v>5038.3016879999996</v>
      </c>
    </row>
    <row r="16" spans="1:184" ht="39" customHeight="1">
      <c r="A16" s="237">
        <v>4</v>
      </c>
      <c r="B16" s="238" t="s">
        <v>133</v>
      </c>
      <c r="C16" s="510">
        <v>499.68574199999995</v>
      </c>
      <c r="D16" s="510">
        <v>188.33856</v>
      </c>
      <c r="E16" s="510">
        <v>292.90569799999997</v>
      </c>
      <c r="F16" s="510">
        <v>0</v>
      </c>
      <c r="G16" s="510">
        <v>0</v>
      </c>
      <c r="H16" s="510">
        <v>0</v>
      </c>
      <c r="I16" s="754">
        <f t="shared" si="0"/>
        <v>499.68574199999995</v>
      </c>
      <c r="J16" s="754">
        <f t="shared" si="0"/>
        <v>188.33856</v>
      </c>
      <c r="K16" s="754">
        <f t="shared" si="0"/>
        <v>292.90569799999997</v>
      </c>
      <c r="L16" s="510">
        <v>476.57935800000001</v>
      </c>
      <c r="M16" s="510">
        <v>179.62943999999999</v>
      </c>
      <c r="N16" s="510">
        <v>279.36120199999999</v>
      </c>
      <c r="O16" s="510">
        <v>0</v>
      </c>
      <c r="P16" s="510">
        <v>0</v>
      </c>
      <c r="Q16" s="510">
        <v>0</v>
      </c>
      <c r="R16" s="754">
        <f t="shared" si="1"/>
        <v>476.57935800000001</v>
      </c>
      <c r="S16" s="754">
        <f t="shared" si="1"/>
        <v>179.62943999999999</v>
      </c>
      <c r="T16" s="754">
        <f t="shared" si="1"/>
        <v>279.36120199999999</v>
      </c>
      <c r="U16" s="754">
        <f t="shared" si="2"/>
        <v>976.26509999999996</v>
      </c>
      <c r="V16" s="754">
        <f t="shared" si="3"/>
        <v>367.96799999999996</v>
      </c>
      <c r="W16" s="754">
        <f t="shared" si="3"/>
        <v>572.26689999999996</v>
      </c>
    </row>
    <row r="17" spans="1:23" ht="39" customHeight="1">
      <c r="A17" s="237">
        <v>5</v>
      </c>
      <c r="B17" s="236" t="s">
        <v>134</v>
      </c>
      <c r="C17" s="687">
        <v>702.20280600000001</v>
      </c>
      <c r="D17" s="687">
        <v>264.67007999999998</v>
      </c>
      <c r="E17" s="687">
        <v>411.61711400000002</v>
      </c>
      <c r="F17" s="510">
        <v>0</v>
      </c>
      <c r="G17" s="510">
        <v>0</v>
      </c>
      <c r="H17" s="510">
        <v>0</v>
      </c>
      <c r="I17" s="754">
        <f t="shared" si="0"/>
        <v>702.20280600000001</v>
      </c>
      <c r="J17" s="754">
        <f t="shared" si="0"/>
        <v>264.67007999999998</v>
      </c>
      <c r="K17" s="754">
        <f t="shared" si="0"/>
        <v>411.61711400000002</v>
      </c>
      <c r="L17" s="510">
        <v>0</v>
      </c>
      <c r="M17" s="510">
        <v>0</v>
      </c>
      <c r="N17" s="510">
        <v>0</v>
      </c>
      <c r="O17" s="510">
        <v>0</v>
      </c>
      <c r="P17" s="510">
        <v>0</v>
      </c>
      <c r="Q17" s="510">
        <v>0</v>
      </c>
      <c r="R17" s="754">
        <f t="shared" si="1"/>
        <v>0</v>
      </c>
      <c r="S17" s="754">
        <f t="shared" si="1"/>
        <v>0</v>
      </c>
      <c r="T17" s="754">
        <f t="shared" si="1"/>
        <v>0</v>
      </c>
      <c r="U17" s="754">
        <f>I17+R17</f>
        <v>702.20280600000001</v>
      </c>
      <c r="V17" s="754">
        <f t="shared" si="3"/>
        <v>264.67007999999998</v>
      </c>
      <c r="W17" s="754">
        <f t="shared" si="3"/>
        <v>411.61711400000002</v>
      </c>
    </row>
    <row r="18" spans="1:23" ht="22.5" customHeight="1">
      <c r="A18" s="1383" t="s">
        <v>256</v>
      </c>
      <c r="B18" s="1385"/>
      <c r="C18" s="688"/>
      <c r="D18" s="688"/>
      <c r="E18" s="688"/>
      <c r="F18" s="688"/>
      <c r="G18" s="688"/>
      <c r="H18" s="688"/>
      <c r="I18" s="847">
        <f t="shared" si="0"/>
        <v>0</v>
      </c>
      <c r="J18" s="847">
        <f t="shared" si="0"/>
        <v>0</v>
      </c>
      <c r="K18" s="847">
        <f t="shared" si="0"/>
        <v>0</v>
      </c>
      <c r="L18" s="688"/>
      <c r="M18" s="688"/>
      <c r="N18" s="688"/>
      <c r="O18" s="688"/>
      <c r="P18" s="688"/>
      <c r="Q18" s="688"/>
      <c r="R18" s="688"/>
      <c r="S18" s="688"/>
      <c r="T18" s="688"/>
      <c r="U18" s="847">
        <f t="shared" ref="U18:U23" si="4">I18+R18</f>
        <v>0</v>
      </c>
      <c r="V18" s="847">
        <f t="shared" si="3"/>
        <v>0</v>
      </c>
      <c r="W18" s="847">
        <f t="shared" si="3"/>
        <v>0</v>
      </c>
    </row>
    <row r="19" spans="1:23" ht="39" customHeight="1">
      <c r="A19" s="237">
        <v>6</v>
      </c>
      <c r="B19" s="236" t="s">
        <v>136</v>
      </c>
      <c r="C19" s="510">
        <v>0</v>
      </c>
      <c r="D19" s="510">
        <v>0</v>
      </c>
      <c r="E19" s="510">
        <v>0</v>
      </c>
      <c r="F19" s="510">
        <v>0</v>
      </c>
      <c r="G19" s="510">
        <v>0</v>
      </c>
      <c r="H19" s="510">
        <v>0</v>
      </c>
      <c r="I19" s="754">
        <f t="shared" si="0"/>
        <v>0</v>
      </c>
      <c r="J19" s="754">
        <f t="shared" si="0"/>
        <v>0</v>
      </c>
      <c r="K19" s="754">
        <f t="shared" si="0"/>
        <v>0</v>
      </c>
      <c r="L19" s="510">
        <v>0</v>
      </c>
      <c r="M19" s="510">
        <v>0</v>
      </c>
      <c r="N19" s="510">
        <v>0</v>
      </c>
      <c r="O19" s="510">
        <v>0</v>
      </c>
      <c r="P19" s="510">
        <v>0</v>
      </c>
      <c r="Q19" s="510">
        <v>0</v>
      </c>
      <c r="R19" s="510">
        <v>0</v>
      </c>
      <c r="S19" s="510">
        <v>0</v>
      </c>
      <c r="T19" s="510">
        <v>0</v>
      </c>
      <c r="U19" s="754">
        <f t="shared" si="4"/>
        <v>0</v>
      </c>
      <c r="V19" s="754">
        <f t="shared" si="3"/>
        <v>0</v>
      </c>
      <c r="W19" s="754">
        <f t="shared" si="3"/>
        <v>0</v>
      </c>
    </row>
    <row r="20" spans="1:23" ht="39" customHeight="1">
      <c r="A20" s="237">
        <v>7</v>
      </c>
      <c r="B20" s="236" t="s">
        <v>137</v>
      </c>
      <c r="C20" s="510">
        <v>2260.3300559999998</v>
      </c>
      <c r="D20" s="510">
        <v>851.95007999999984</v>
      </c>
      <c r="E20" s="510">
        <v>1324.9598639999999</v>
      </c>
      <c r="F20" s="510">
        <v>1506.8867039999998</v>
      </c>
      <c r="G20" s="510">
        <v>567.96672000000001</v>
      </c>
      <c r="H20" s="510">
        <v>883.30657599999995</v>
      </c>
      <c r="I20" s="754">
        <f t="shared" si="0"/>
        <v>3767.2167599999993</v>
      </c>
      <c r="J20" s="754">
        <f t="shared" si="0"/>
        <v>1419.9168</v>
      </c>
      <c r="K20" s="754">
        <f t="shared" si="0"/>
        <v>2208.2664399999999</v>
      </c>
      <c r="L20" s="510">
        <v>0</v>
      </c>
      <c r="M20" s="510">
        <v>0</v>
      </c>
      <c r="N20" s="510">
        <v>0</v>
      </c>
      <c r="O20" s="510">
        <v>0</v>
      </c>
      <c r="P20" s="510">
        <v>0</v>
      </c>
      <c r="Q20" s="510">
        <v>0</v>
      </c>
      <c r="R20" s="510">
        <v>0</v>
      </c>
      <c r="S20" s="510">
        <v>0</v>
      </c>
      <c r="T20" s="510">
        <v>0</v>
      </c>
      <c r="U20" s="754">
        <f t="shared" si="4"/>
        <v>3767.2167599999993</v>
      </c>
      <c r="V20" s="754">
        <f t="shared" si="3"/>
        <v>1419.9168</v>
      </c>
      <c r="W20" s="754">
        <f t="shared" si="3"/>
        <v>2208.2664399999999</v>
      </c>
    </row>
    <row r="21" spans="1:23" ht="39" customHeight="1">
      <c r="A21" s="237">
        <v>8</v>
      </c>
      <c r="B21" s="238" t="s">
        <v>894</v>
      </c>
      <c r="C21" s="510">
        <v>642.05794800000001</v>
      </c>
      <c r="D21" s="510">
        <v>242.00064000000003</v>
      </c>
      <c r="E21" s="510">
        <v>376.36141199999997</v>
      </c>
      <c r="F21" s="510">
        <v>428.03863200000001</v>
      </c>
      <c r="G21" s="510">
        <v>161.33375999999998</v>
      </c>
      <c r="H21" s="510">
        <v>250.90760800000001</v>
      </c>
      <c r="I21" s="754">
        <f t="shared" si="0"/>
        <v>1070.0965799999999</v>
      </c>
      <c r="J21" s="754">
        <f t="shared" si="0"/>
        <v>403.33440000000002</v>
      </c>
      <c r="K21" s="754">
        <f t="shared" si="0"/>
        <v>627.26901999999995</v>
      </c>
      <c r="L21" s="510">
        <v>0</v>
      </c>
      <c r="M21" s="510">
        <v>0</v>
      </c>
      <c r="N21" s="510">
        <v>0</v>
      </c>
      <c r="O21" s="510">
        <v>0</v>
      </c>
      <c r="P21" s="510">
        <v>0</v>
      </c>
      <c r="Q21" s="510">
        <v>0</v>
      </c>
      <c r="R21" s="510">
        <v>0</v>
      </c>
      <c r="S21" s="510">
        <v>0</v>
      </c>
      <c r="T21" s="510">
        <v>0</v>
      </c>
      <c r="U21" s="754">
        <f t="shared" si="4"/>
        <v>1070.0965799999999</v>
      </c>
      <c r="V21" s="754">
        <f t="shared" si="3"/>
        <v>403.33440000000002</v>
      </c>
      <c r="W21" s="754">
        <f t="shared" si="3"/>
        <v>627.26901999999995</v>
      </c>
    </row>
    <row r="22" spans="1:23" ht="24" customHeight="1">
      <c r="A22" s="237"/>
      <c r="B22" s="238"/>
      <c r="C22" s="510"/>
      <c r="D22" s="510"/>
      <c r="E22" s="510"/>
      <c r="F22" s="510"/>
      <c r="G22" s="510"/>
      <c r="H22" s="510"/>
      <c r="I22" s="754"/>
      <c r="J22" s="754"/>
      <c r="K22" s="754"/>
      <c r="L22" s="510"/>
      <c r="M22" s="510"/>
      <c r="N22" s="510"/>
      <c r="O22" s="510"/>
      <c r="P22" s="510"/>
      <c r="Q22" s="510"/>
      <c r="R22" s="510"/>
      <c r="S22" s="510"/>
      <c r="T22" s="510"/>
      <c r="U22" s="754"/>
      <c r="V22" s="754"/>
      <c r="W22" s="754"/>
    </row>
    <row r="23" spans="1:23" ht="39" customHeight="1">
      <c r="A23" s="237"/>
      <c r="B23" s="238" t="s">
        <v>895</v>
      </c>
      <c r="C23" s="915">
        <v>1568.26431</v>
      </c>
      <c r="D23" s="915">
        <v>591.10080000000005</v>
      </c>
      <c r="E23" s="915">
        <v>919.28489000000002</v>
      </c>
      <c r="F23" s="915">
        <v>1045.5129360000001</v>
      </c>
      <c r="G23" s="915">
        <v>394.06847999999997</v>
      </c>
      <c r="H23" s="915">
        <v>612.85858399999995</v>
      </c>
      <c r="I23" s="916">
        <f t="shared" si="0"/>
        <v>2613.7772460000001</v>
      </c>
      <c r="J23" s="916">
        <f t="shared" ref="J23" si="5">D23+G23</f>
        <v>985.16928000000007</v>
      </c>
      <c r="K23" s="916">
        <f t="shared" ref="K23" si="6">E23+H23</f>
        <v>1532.143474</v>
      </c>
      <c r="L23" s="915">
        <v>0</v>
      </c>
      <c r="M23" s="915">
        <v>0</v>
      </c>
      <c r="N23" s="915">
        <v>0</v>
      </c>
      <c r="O23" s="915">
        <v>0</v>
      </c>
      <c r="P23" s="915">
        <v>0</v>
      </c>
      <c r="Q23" s="915">
        <v>0</v>
      </c>
      <c r="R23" s="916">
        <f t="shared" ref="R23" si="7">L23+O23</f>
        <v>0</v>
      </c>
      <c r="S23" s="916">
        <f t="shared" ref="S23" si="8">M23+P23</f>
        <v>0</v>
      </c>
      <c r="T23" s="916">
        <f t="shared" ref="T23" si="9">N23+Q23</f>
        <v>0</v>
      </c>
      <c r="U23" s="916">
        <f t="shared" si="4"/>
        <v>2613.7772460000001</v>
      </c>
      <c r="V23" s="916">
        <f t="shared" ref="V23" si="10">J23+S23</f>
        <v>985.16928000000007</v>
      </c>
      <c r="W23" s="916">
        <f t="shared" ref="W23" si="11">K23+T23</f>
        <v>1532.143474</v>
      </c>
    </row>
    <row r="24" spans="1:23" ht="39" customHeight="1">
      <c r="A24" s="453"/>
      <c r="B24" s="454" t="s">
        <v>703</v>
      </c>
      <c r="C24" s="512">
        <f t="shared" ref="C24:W24" si="12">SUM(C13:C23)</f>
        <v>20282.642261999998</v>
      </c>
      <c r="D24" s="512">
        <f t="shared" si="12"/>
        <v>7644.8121600000004</v>
      </c>
      <c r="E24" s="512">
        <f t="shared" si="12"/>
        <v>11889.275578000002</v>
      </c>
      <c r="F24" s="512">
        <f t="shared" si="12"/>
        <v>16020.176633999999</v>
      </c>
      <c r="G24" s="512">
        <f t="shared" si="12"/>
        <v>6038.22912</v>
      </c>
      <c r="H24" s="512">
        <f t="shared" si="12"/>
        <v>9390.7042459999975</v>
      </c>
      <c r="I24" s="512">
        <f t="shared" si="12"/>
        <v>36302.818895999997</v>
      </c>
      <c r="J24" s="512">
        <f t="shared" si="12"/>
        <v>13683.041279999999</v>
      </c>
      <c r="K24" s="512">
        <f t="shared" si="12"/>
        <v>21279.979823999998</v>
      </c>
      <c r="L24" s="512">
        <f t="shared" si="12"/>
        <v>10897.731738</v>
      </c>
      <c r="M24" s="512">
        <f t="shared" si="12"/>
        <v>4107.5078400000002</v>
      </c>
      <c r="N24" s="512">
        <f t="shared" si="12"/>
        <v>6388.0304219999998</v>
      </c>
      <c r="O24" s="512">
        <f t="shared" si="12"/>
        <v>7688.7766260000008</v>
      </c>
      <c r="P24" s="512">
        <f t="shared" si="12"/>
        <v>2898.0076799999997</v>
      </c>
      <c r="Q24" s="512">
        <f t="shared" si="12"/>
        <v>4507.0056940000004</v>
      </c>
      <c r="R24" s="512">
        <f t="shared" si="12"/>
        <v>18586.508364000001</v>
      </c>
      <c r="S24" s="512">
        <f t="shared" si="12"/>
        <v>7005.515519999999</v>
      </c>
      <c r="T24" s="512">
        <f t="shared" si="12"/>
        <v>10895.036116000001</v>
      </c>
      <c r="U24" s="859">
        <f t="shared" si="12"/>
        <v>54889.327259999991</v>
      </c>
      <c r="V24" s="859">
        <f t="shared" si="12"/>
        <v>20688.556799999998</v>
      </c>
      <c r="W24" s="859">
        <f t="shared" si="12"/>
        <v>32175.015940000001</v>
      </c>
    </row>
    <row r="25" spans="1:23">
      <c r="A25" s="134"/>
      <c r="B25" s="134"/>
    </row>
    <row r="29" spans="1:23">
      <c r="A29" s="1386"/>
      <c r="B29" s="1386"/>
      <c r="C29" s="1386"/>
      <c r="D29" s="1386"/>
      <c r="E29" s="1386"/>
      <c r="F29" s="1386"/>
      <c r="G29" s="1386"/>
      <c r="H29" s="1386"/>
      <c r="I29" s="1386"/>
      <c r="J29" s="856"/>
      <c r="K29" s="856"/>
      <c r="L29" s="856"/>
      <c r="M29" s="856"/>
      <c r="N29" s="856"/>
      <c r="O29" s="1386"/>
      <c r="P29" s="1386"/>
      <c r="Q29" s="1386"/>
      <c r="R29" s="1386"/>
      <c r="S29" s="1386"/>
      <c r="T29" s="1386"/>
      <c r="U29" s="1386"/>
    </row>
    <row r="31" spans="1:23" ht="15.75">
      <c r="A31" s="135" t="s">
        <v>11</v>
      </c>
      <c r="B31" s="135"/>
      <c r="C31" s="135"/>
      <c r="D31" s="135"/>
      <c r="E31" s="135"/>
      <c r="F31" s="135"/>
      <c r="G31" s="135"/>
      <c r="H31" s="135"/>
      <c r="I31" s="135"/>
      <c r="J31" s="135"/>
      <c r="K31" s="135"/>
      <c r="L31" s="135"/>
      <c r="M31" s="135"/>
      <c r="N31" s="135"/>
      <c r="R31" s="1387" t="s">
        <v>12</v>
      </c>
      <c r="S31" s="1387"/>
      <c r="T31" s="1387"/>
      <c r="U31" s="1387"/>
    </row>
    <row r="32" spans="1:23" ht="15.75">
      <c r="A32" s="1382" t="s">
        <v>13</v>
      </c>
      <c r="B32" s="1382"/>
      <c r="C32" s="1382"/>
      <c r="D32" s="1382"/>
      <c r="E32" s="1382"/>
      <c r="F32" s="1382"/>
      <c r="G32" s="1382"/>
      <c r="H32" s="1382"/>
      <c r="I32" s="1382"/>
      <c r="J32" s="1382"/>
      <c r="K32" s="1382"/>
      <c r="L32" s="1382"/>
      <c r="M32" s="1382"/>
      <c r="N32" s="1382"/>
      <c r="O32" s="1382"/>
      <c r="P32" s="1382"/>
      <c r="Q32" s="1382"/>
      <c r="R32" s="1382"/>
      <c r="S32" s="1382"/>
      <c r="T32" s="1382"/>
      <c r="U32" s="1382"/>
    </row>
    <row r="33" spans="1:23" ht="15.75">
      <c r="A33" s="1382" t="s">
        <v>14</v>
      </c>
      <c r="B33" s="1382"/>
      <c r="C33" s="1382"/>
      <c r="D33" s="1382"/>
      <c r="E33" s="1382"/>
      <c r="F33" s="1382"/>
      <c r="G33" s="1382"/>
      <c r="H33" s="1382"/>
      <c r="I33" s="1382"/>
      <c r="J33" s="1382"/>
      <c r="K33" s="1382"/>
      <c r="L33" s="1382"/>
      <c r="M33" s="1382"/>
      <c r="N33" s="1382"/>
      <c r="O33" s="1382"/>
      <c r="P33" s="1382"/>
      <c r="Q33" s="1382"/>
      <c r="R33" s="1382"/>
      <c r="S33" s="1382"/>
      <c r="T33" s="1382"/>
      <c r="U33" s="1382"/>
    </row>
    <row r="34" spans="1:23">
      <c r="R34" s="1380" t="s">
        <v>82</v>
      </c>
      <c r="S34" s="1380"/>
      <c r="T34" s="1380"/>
      <c r="U34" s="1380"/>
      <c r="V34" s="1380"/>
      <c r="W34" s="1380"/>
    </row>
    <row r="47" spans="1:23">
      <c r="H47"/>
      <c r="I47" s="136"/>
      <c r="J47" s="661"/>
      <c r="K47" s="657"/>
      <c r="L47" s="657"/>
      <c r="M47" s="735"/>
      <c r="N47" s="136"/>
      <c r="O47" s="661"/>
      <c r="P47" s="657"/>
      <c r="Q47" s="657"/>
    </row>
    <row r="48" spans="1:23">
      <c r="H48"/>
      <c r="I48" s="136"/>
      <c r="J48" s="661"/>
      <c r="K48" s="657"/>
      <c r="L48" s="657"/>
      <c r="M48" s="735"/>
      <c r="N48" s="136"/>
      <c r="O48" s="661"/>
      <c r="P48" s="657"/>
      <c r="Q48" s="657"/>
    </row>
    <row r="49" spans="4:17">
      <c r="H49"/>
      <c r="I49"/>
      <c r="J49" s="662"/>
      <c r="K49" s="736"/>
      <c r="L49" s="736"/>
      <c r="M49" s="735"/>
      <c r="N49" s="522"/>
      <c r="O49" s="662"/>
      <c r="P49" s="736"/>
      <c r="Q49" s="736"/>
    </row>
    <row r="50" spans="4:17">
      <c r="H50"/>
      <c r="I50" s="136"/>
      <c r="J50" s="662"/>
      <c r="K50" s="736"/>
      <c r="L50" s="736"/>
      <c r="M50" s="735"/>
      <c r="N50" s="913"/>
      <c r="O50" s="914"/>
      <c r="P50" s="736"/>
      <c r="Q50" s="736"/>
    </row>
    <row r="51" spans="4:17">
      <c r="H51"/>
      <c r="I51" s="136"/>
      <c r="J51" s="662"/>
      <c r="K51" s="736"/>
      <c r="L51" s="736"/>
      <c r="M51" s="735"/>
      <c r="N51" s="663"/>
      <c r="O51" s="662"/>
      <c r="P51" s="736"/>
      <c r="Q51" s="736"/>
    </row>
    <row r="52" spans="4:17">
      <c r="H52"/>
      <c r="I52" s="136"/>
      <c r="J52" s="662"/>
      <c r="K52" s="736"/>
      <c r="L52" s="736"/>
      <c r="M52" s="735"/>
      <c r="N52" s="663"/>
      <c r="O52" s="662"/>
      <c r="P52" s="736"/>
      <c r="Q52" s="736"/>
    </row>
    <row r="53" spans="4:17">
      <c r="H53"/>
      <c r="I53" s="136"/>
      <c r="J53" s="662"/>
      <c r="K53" s="736"/>
      <c r="L53" s="736"/>
      <c r="M53" s="735"/>
      <c r="N53" s="663"/>
      <c r="O53" s="662"/>
      <c r="P53" s="736"/>
      <c r="Q53" s="736"/>
    </row>
    <row r="54" spans="4:17">
      <c r="H54"/>
      <c r="I54" s="800"/>
      <c r="J54" s="802"/>
      <c r="K54" s="803"/>
      <c r="L54" s="801"/>
      <c r="M54" s="735"/>
      <c r="N54" s="804"/>
      <c r="O54" s="802"/>
      <c r="P54" s="803"/>
      <c r="Q54" s="801"/>
    </row>
    <row r="55" spans="4:17">
      <c r="H55"/>
      <c r="I55"/>
      <c r="J55"/>
      <c r="K55"/>
      <c r="L55"/>
      <c r="M55"/>
      <c r="N55"/>
      <c r="O55"/>
      <c r="P55"/>
      <c r="Q55"/>
    </row>
    <row r="60" spans="4:17">
      <c r="G60" s="504"/>
      <c r="K60" s="504"/>
    </row>
    <row r="61" spans="4:17">
      <c r="D61" s="506"/>
      <c r="E61" s="506"/>
      <c r="F61" s="508"/>
      <c r="G61" s="508"/>
      <c r="H61" s="508"/>
      <c r="I61" s="506"/>
    </row>
    <row r="62" spans="4:17">
      <c r="D62" s="506"/>
      <c r="E62" s="507"/>
      <c r="F62" s="508"/>
      <c r="G62" s="508"/>
      <c r="H62" s="508"/>
      <c r="I62" s="507"/>
      <c r="J62" s="504"/>
      <c r="K62" s="504"/>
    </row>
    <row r="63" spans="4:17">
      <c r="D63" s="506"/>
      <c r="E63" s="507"/>
      <c r="F63" s="508"/>
      <c r="G63" s="508"/>
      <c r="H63" s="508"/>
      <c r="I63" s="507"/>
      <c r="J63" s="504"/>
    </row>
    <row r="64" spans="4:17">
      <c r="D64" s="506"/>
      <c r="E64" s="506"/>
      <c r="F64" s="508"/>
      <c r="G64" s="508"/>
      <c r="H64" s="508"/>
      <c r="I64" s="506"/>
    </row>
    <row r="65" spans="4:13">
      <c r="D65" s="505"/>
      <c r="E65" s="506"/>
      <c r="F65" s="508"/>
      <c r="G65" s="508"/>
      <c r="H65" s="508"/>
    </row>
    <row r="67" spans="4:13">
      <c r="E67" s="511"/>
      <c r="F67" s="508"/>
      <c r="G67" s="508"/>
      <c r="H67" s="508"/>
    </row>
    <row r="68" spans="4:13">
      <c r="K68" s="504"/>
      <c r="M68" s="504"/>
    </row>
    <row r="69" spans="4:13">
      <c r="E69" s="504"/>
    </row>
    <row r="72" spans="4:13">
      <c r="G72" s="504"/>
      <c r="K72" s="504"/>
    </row>
    <row r="73" spans="4:13">
      <c r="D73" s="506"/>
      <c r="E73" s="507"/>
      <c r="F73" s="508"/>
      <c r="G73" s="508"/>
      <c r="H73" s="508"/>
      <c r="I73" s="506"/>
    </row>
    <row r="74" spans="4:13">
      <c r="D74" s="506"/>
      <c r="E74" s="507"/>
      <c r="F74" s="508"/>
      <c r="G74" s="508"/>
      <c r="H74" s="508"/>
      <c r="I74" s="507"/>
      <c r="J74" s="504"/>
      <c r="K74" s="504"/>
    </row>
    <row r="75" spans="4:13">
      <c r="D75" s="506"/>
      <c r="E75" s="507"/>
      <c r="F75" s="508"/>
      <c r="G75" s="508"/>
      <c r="H75" s="508"/>
      <c r="I75" s="507"/>
      <c r="J75" s="504"/>
    </row>
    <row r="76" spans="4:13">
      <c r="D76" s="506"/>
      <c r="E76" s="506"/>
      <c r="F76" s="508"/>
      <c r="G76" s="508"/>
      <c r="H76" s="508"/>
      <c r="I76" s="506"/>
    </row>
    <row r="77" spans="4:13">
      <c r="D77" s="505"/>
      <c r="E77" s="506"/>
      <c r="F77" s="508"/>
      <c r="G77" s="508"/>
      <c r="H77" s="508"/>
    </row>
    <row r="80" spans="4:13">
      <c r="E80" s="504"/>
    </row>
  </sheetData>
  <mergeCells count="25">
    <mergeCell ref="A32:U32"/>
    <mergeCell ref="A33:U33"/>
    <mergeCell ref="R34:W34"/>
    <mergeCell ref="R9:T9"/>
    <mergeCell ref="A12:B12"/>
    <mergeCell ref="A18:B18"/>
    <mergeCell ref="A29:I29"/>
    <mergeCell ref="O29:U29"/>
    <mergeCell ref="R31:U31"/>
    <mergeCell ref="A8:A9"/>
    <mergeCell ref="B8:B9"/>
    <mergeCell ref="C8:K8"/>
    <mergeCell ref="L8:T8"/>
    <mergeCell ref="U8:W9"/>
    <mergeCell ref="C9:E9"/>
    <mergeCell ref="F9:H9"/>
    <mergeCell ref="I9:K9"/>
    <mergeCell ref="L9:N9"/>
    <mergeCell ref="O9:Q9"/>
    <mergeCell ref="O1:U1"/>
    <mergeCell ref="A2:W2"/>
    <mergeCell ref="B3:U3"/>
    <mergeCell ref="B4:U4"/>
    <mergeCell ref="A6:B6"/>
    <mergeCell ref="V7:W7"/>
  </mergeCells>
  <printOptions horizontalCentered="1"/>
  <pageMargins left="0.70866141732283472" right="0.70866141732283472" top="0.23622047244094491" bottom="0" header="0.31496062992125984" footer="0.31496062992125984"/>
  <pageSetup paperSize="9" scale="63" orientation="landscape" r:id="rId1"/>
  <colBreaks count="1" manualBreakCount="1">
    <brk id="23" max="1048575" man="1"/>
  </colBreaks>
  <drawing r:id="rId2"/>
</worksheet>
</file>

<file path=xl/worksheets/sheet69.xml><?xml version="1.0" encoding="utf-8"?>
<worksheet xmlns="http://schemas.openxmlformats.org/spreadsheetml/2006/main" xmlns:r="http://schemas.openxmlformats.org/officeDocument/2006/relationships">
  <sheetPr>
    <tabColor rgb="FF00B050"/>
    <pageSetUpPr fitToPage="1"/>
  </sheetPr>
  <dimension ref="A1:P55"/>
  <sheetViews>
    <sheetView topLeftCell="A28" zoomScaleSheetLayoutView="78" workbookViewId="0">
      <selection activeCell="G7" sqref="G7"/>
    </sheetView>
  </sheetViews>
  <sheetFormatPr defaultColWidth="9.140625" defaultRowHeight="12.75"/>
  <cols>
    <col min="1" max="1" width="7.42578125" style="126" customWidth="1"/>
    <col min="2" max="2" width="19" style="126" customWidth="1"/>
    <col min="3" max="3" width="11" style="126" customWidth="1"/>
    <col min="4" max="4" width="10" style="126" customWidth="1"/>
    <col min="5" max="5" width="14.28515625" style="126" customWidth="1"/>
    <col min="6" max="6" width="14.7109375" style="126" customWidth="1"/>
    <col min="7" max="7" width="15.28515625" style="126" customWidth="1"/>
    <col min="8" max="8" width="14.5703125" style="126" customWidth="1"/>
    <col min="9" max="9" width="12.7109375" style="126" customWidth="1"/>
    <col min="10" max="10" width="14" style="126" customWidth="1"/>
    <col min="11" max="11" width="10.85546875" style="126" customWidth="1"/>
    <col min="12" max="12" width="10.7109375" style="126" customWidth="1"/>
    <col min="13" max="16384" width="9.140625" style="126"/>
  </cols>
  <sheetData>
    <row r="1" spans="1:16" s="71" customFormat="1">
      <c r="E1" s="1399"/>
      <c r="F1" s="1399"/>
      <c r="G1" s="1399"/>
      <c r="H1" s="1399"/>
      <c r="I1" s="1399"/>
      <c r="K1" s="625" t="s">
        <v>827</v>
      </c>
    </row>
    <row r="2" spans="1:16" s="71" customFormat="1" ht="15">
      <c r="A2" s="1400" t="s">
        <v>0</v>
      </c>
      <c r="B2" s="1400"/>
      <c r="C2" s="1400"/>
      <c r="D2" s="1400"/>
      <c r="E2" s="1400"/>
      <c r="F2" s="1400"/>
      <c r="G2" s="1400"/>
      <c r="H2" s="1400"/>
      <c r="I2" s="1400"/>
      <c r="J2" s="1400"/>
    </row>
    <row r="3" spans="1:16" s="71" customFormat="1" ht="20.25">
      <c r="A3" s="1086" t="s">
        <v>899</v>
      </c>
      <c r="B3" s="1086"/>
      <c r="C3" s="1086"/>
      <c r="D3" s="1086"/>
      <c r="E3" s="1086"/>
      <c r="F3" s="1086"/>
      <c r="G3" s="1086"/>
      <c r="H3" s="1086"/>
      <c r="I3" s="1086"/>
      <c r="J3" s="1086"/>
    </row>
    <row r="4" spans="1:16" s="71" customFormat="1" ht="14.25" customHeight="1"/>
    <row r="5" spans="1:16" ht="19.5" customHeight="1">
      <c r="A5" s="1401" t="s">
        <v>989</v>
      </c>
      <c r="B5" s="1401"/>
      <c r="C5" s="1401"/>
      <c r="D5" s="1401"/>
      <c r="E5" s="1401"/>
      <c r="F5" s="1401"/>
      <c r="G5" s="1401"/>
      <c r="H5" s="1401"/>
      <c r="I5" s="1401"/>
      <c r="J5" s="1401"/>
      <c r="K5" s="1401"/>
      <c r="L5" s="1401"/>
    </row>
    <row r="6" spans="1:16" ht="13.5" customHeight="1">
      <c r="A6" s="626"/>
      <c r="B6" s="626"/>
      <c r="C6" s="626"/>
      <c r="D6" s="626"/>
      <c r="E6" s="626"/>
      <c r="F6" s="626"/>
      <c r="G6" s="626"/>
      <c r="H6" s="626"/>
      <c r="I6" s="626"/>
      <c r="J6" s="626"/>
    </row>
    <row r="7" spans="1:16" ht="0.75" customHeight="1"/>
    <row r="8" spans="1:16">
      <c r="A8" s="1345" t="s">
        <v>722</v>
      </c>
      <c r="B8" s="1345"/>
      <c r="C8" s="627"/>
      <c r="H8" s="1402" t="s">
        <v>913</v>
      </c>
      <c r="I8" s="1402"/>
      <c r="J8" s="1402"/>
    </row>
    <row r="9" spans="1:16">
      <c r="A9" s="1406" t="s">
        <v>2</v>
      </c>
      <c r="B9" s="1406" t="s">
        <v>38</v>
      </c>
      <c r="C9" s="1404" t="s">
        <v>828</v>
      </c>
      <c r="D9" s="1404"/>
      <c r="E9" s="1404" t="s">
        <v>132</v>
      </c>
      <c r="F9" s="1404"/>
      <c r="G9" s="1404" t="s">
        <v>829</v>
      </c>
      <c r="H9" s="1404"/>
      <c r="I9" s="1404" t="s">
        <v>133</v>
      </c>
      <c r="J9" s="1404"/>
      <c r="K9" s="1404" t="s">
        <v>134</v>
      </c>
      <c r="L9" s="1404"/>
      <c r="O9" s="628"/>
      <c r="P9" s="629"/>
    </row>
    <row r="10" spans="1:16" ht="33" customHeight="1">
      <c r="A10" s="1406"/>
      <c r="B10" s="1406"/>
      <c r="C10" s="631" t="s">
        <v>830</v>
      </c>
      <c r="D10" s="631" t="s">
        <v>831</v>
      </c>
      <c r="E10" s="631" t="s">
        <v>832</v>
      </c>
      <c r="F10" s="631" t="s">
        <v>833</v>
      </c>
      <c r="G10" s="631" t="s">
        <v>832</v>
      </c>
      <c r="H10" s="631" t="s">
        <v>833</v>
      </c>
      <c r="I10" s="631" t="s">
        <v>830</v>
      </c>
      <c r="J10" s="631" t="s">
        <v>831</v>
      </c>
      <c r="K10" s="631" t="s">
        <v>830</v>
      </c>
      <c r="L10" s="631" t="s">
        <v>831</v>
      </c>
    </row>
    <row r="11" spans="1:16">
      <c r="A11" s="631">
        <v>1</v>
      </c>
      <c r="B11" s="631">
        <v>2</v>
      </c>
      <c r="C11" s="631">
        <v>3</v>
      </c>
      <c r="D11" s="631">
        <v>4</v>
      </c>
      <c r="E11" s="631">
        <v>5</v>
      </c>
      <c r="F11" s="631">
        <v>6</v>
      </c>
      <c r="G11" s="631">
        <v>7</v>
      </c>
      <c r="H11" s="631">
        <v>8</v>
      </c>
      <c r="I11" s="631">
        <v>9</v>
      </c>
      <c r="J11" s="631">
        <v>10</v>
      </c>
      <c r="K11" s="631">
        <v>11</v>
      </c>
      <c r="L11" s="631">
        <v>12</v>
      </c>
    </row>
    <row r="12" spans="1:16">
      <c r="A12" s="125">
        <v>1</v>
      </c>
      <c r="B12" s="225" t="s">
        <v>673</v>
      </c>
      <c r="C12" s="125">
        <v>0</v>
      </c>
      <c r="D12" s="125">
        <v>0</v>
      </c>
      <c r="E12" s="125">
        <v>0</v>
      </c>
      <c r="F12" s="125">
        <v>0</v>
      </c>
      <c r="G12" s="125">
        <v>0</v>
      </c>
      <c r="H12" s="125">
        <v>0</v>
      </c>
      <c r="I12" s="125">
        <v>0</v>
      </c>
      <c r="J12" s="125">
        <v>0</v>
      </c>
      <c r="K12" s="125">
        <v>0</v>
      </c>
      <c r="L12" s="125">
        <v>0</v>
      </c>
    </row>
    <row r="13" spans="1:16">
      <c r="A13" s="125">
        <v>2</v>
      </c>
      <c r="B13" s="225" t="s">
        <v>674</v>
      </c>
      <c r="C13" s="125">
        <v>0</v>
      </c>
      <c r="D13" s="125">
        <v>0</v>
      </c>
      <c r="E13" s="125">
        <v>0</v>
      </c>
      <c r="F13" s="125">
        <v>0</v>
      </c>
      <c r="G13" s="125">
        <v>0</v>
      </c>
      <c r="H13" s="125">
        <v>0</v>
      </c>
      <c r="I13" s="125">
        <v>0</v>
      </c>
      <c r="J13" s="125">
        <v>0</v>
      </c>
      <c r="K13" s="125">
        <v>0</v>
      </c>
      <c r="L13" s="125">
        <v>0</v>
      </c>
    </row>
    <row r="14" spans="1:16">
      <c r="A14" s="125">
        <v>3</v>
      </c>
      <c r="B14" s="225" t="s">
        <v>675</v>
      </c>
      <c r="C14" s="125">
        <v>0</v>
      </c>
      <c r="D14" s="125">
        <v>0</v>
      </c>
      <c r="E14" s="125">
        <v>0</v>
      </c>
      <c r="F14" s="125">
        <v>0</v>
      </c>
      <c r="G14" s="125">
        <v>0</v>
      </c>
      <c r="H14" s="125">
        <v>0</v>
      </c>
      <c r="I14" s="125">
        <v>0</v>
      </c>
      <c r="J14" s="125">
        <v>0</v>
      </c>
      <c r="K14" s="125">
        <v>0</v>
      </c>
      <c r="L14" s="125">
        <v>0</v>
      </c>
    </row>
    <row r="15" spans="1:16">
      <c r="A15" s="125">
        <v>4</v>
      </c>
      <c r="B15" s="225" t="s">
        <v>676</v>
      </c>
      <c r="C15" s="125">
        <v>0</v>
      </c>
      <c r="D15" s="125">
        <v>0</v>
      </c>
      <c r="E15" s="125">
        <v>0</v>
      </c>
      <c r="F15" s="125">
        <v>0</v>
      </c>
      <c r="G15" s="125">
        <v>0</v>
      </c>
      <c r="H15" s="125">
        <v>0</v>
      </c>
      <c r="I15" s="125">
        <v>0</v>
      </c>
      <c r="J15" s="125">
        <v>0</v>
      </c>
      <c r="K15" s="125">
        <v>0</v>
      </c>
      <c r="L15" s="125">
        <v>0</v>
      </c>
    </row>
    <row r="16" spans="1:16">
      <c r="A16" s="125">
        <v>5</v>
      </c>
      <c r="B16" s="225" t="s">
        <v>677</v>
      </c>
      <c r="C16" s="125">
        <v>0</v>
      </c>
      <c r="D16" s="125">
        <v>0</v>
      </c>
      <c r="E16" s="125">
        <v>0</v>
      </c>
      <c r="F16" s="125">
        <v>0</v>
      </c>
      <c r="G16" s="125">
        <v>0</v>
      </c>
      <c r="H16" s="125">
        <v>0</v>
      </c>
      <c r="I16" s="125">
        <v>0</v>
      </c>
      <c r="J16" s="125">
        <v>0</v>
      </c>
      <c r="K16" s="125">
        <v>0</v>
      </c>
      <c r="L16" s="125">
        <v>0</v>
      </c>
    </row>
    <row r="17" spans="1:12">
      <c r="A17" s="125">
        <v>6</v>
      </c>
      <c r="B17" s="225" t="s">
        <v>678</v>
      </c>
      <c r="C17" s="125">
        <v>0</v>
      </c>
      <c r="D17" s="125">
        <v>0</v>
      </c>
      <c r="E17" s="125">
        <v>0</v>
      </c>
      <c r="F17" s="125">
        <v>0</v>
      </c>
      <c r="G17" s="125">
        <v>0</v>
      </c>
      <c r="H17" s="125">
        <v>0</v>
      </c>
      <c r="I17" s="125">
        <v>0</v>
      </c>
      <c r="J17" s="125">
        <v>0</v>
      </c>
      <c r="K17" s="125">
        <v>0</v>
      </c>
      <c r="L17" s="125">
        <v>0</v>
      </c>
    </row>
    <row r="18" spans="1:12">
      <c r="A18" s="125">
        <v>7</v>
      </c>
      <c r="B18" s="225" t="s">
        <v>679</v>
      </c>
      <c r="C18" s="125">
        <v>0</v>
      </c>
      <c r="D18" s="125">
        <v>0</v>
      </c>
      <c r="E18" s="125">
        <v>0</v>
      </c>
      <c r="F18" s="125">
        <v>0</v>
      </c>
      <c r="G18" s="125">
        <v>0</v>
      </c>
      <c r="H18" s="125">
        <v>0</v>
      </c>
      <c r="I18" s="125">
        <v>0</v>
      </c>
      <c r="J18" s="125">
        <v>0</v>
      </c>
      <c r="K18" s="125">
        <v>0</v>
      </c>
      <c r="L18" s="125">
        <v>0</v>
      </c>
    </row>
    <row r="19" spans="1:12">
      <c r="A19" s="125">
        <v>8</v>
      </c>
      <c r="B19" s="225" t="s">
        <v>680</v>
      </c>
      <c r="C19" s="125">
        <v>0</v>
      </c>
      <c r="D19" s="125">
        <v>0</v>
      </c>
      <c r="E19" s="125">
        <v>0</v>
      </c>
      <c r="F19" s="125">
        <v>0</v>
      </c>
      <c r="G19" s="125">
        <v>0</v>
      </c>
      <c r="H19" s="125">
        <v>0</v>
      </c>
      <c r="I19" s="125">
        <v>0</v>
      </c>
      <c r="J19" s="125">
        <v>0</v>
      </c>
      <c r="K19" s="125">
        <v>0</v>
      </c>
      <c r="L19" s="125">
        <v>0</v>
      </c>
    </row>
    <row r="20" spans="1:12">
      <c r="A20" s="125">
        <v>9</v>
      </c>
      <c r="B20" s="225" t="s">
        <v>681</v>
      </c>
      <c r="C20" s="125">
        <v>0</v>
      </c>
      <c r="D20" s="125">
        <v>0</v>
      </c>
      <c r="E20" s="125">
        <v>0</v>
      </c>
      <c r="F20" s="125">
        <v>0</v>
      </c>
      <c r="G20" s="125">
        <v>0</v>
      </c>
      <c r="H20" s="125">
        <v>0</v>
      </c>
      <c r="I20" s="125">
        <v>0</v>
      </c>
      <c r="J20" s="125">
        <v>0</v>
      </c>
      <c r="K20" s="125">
        <v>0</v>
      </c>
      <c r="L20" s="125">
        <v>0</v>
      </c>
    </row>
    <row r="21" spans="1:12">
      <c r="A21" s="125">
        <v>10</v>
      </c>
      <c r="B21" s="225" t="s">
        <v>682</v>
      </c>
      <c r="C21" s="125">
        <v>0</v>
      </c>
      <c r="D21" s="125">
        <v>0</v>
      </c>
      <c r="E21" s="125">
        <v>0</v>
      </c>
      <c r="F21" s="125">
        <v>0</v>
      </c>
      <c r="G21" s="125">
        <v>0</v>
      </c>
      <c r="H21" s="125">
        <v>0</v>
      </c>
      <c r="I21" s="125">
        <v>0</v>
      </c>
      <c r="J21" s="125">
        <v>0</v>
      </c>
      <c r="K21" s="125">
        <v>0</v>
      </c>
      <c r="L21" s="125">
        <v>0</v>
      </c>
    </row>
    <row r="22" spans="1:12">
      <c r="A22" s="125">
        <v>11</v>
      </c>
      <c r="B22" s="225" t="s">
        <v>683</v>
      </c>
      <c r="C22" s="125">
        <v>0</v>
      </c>
      <c r="D22" s="125">
        <v>0</v>
      </c>
      <c r="E22" s="125">
        <v>0</v>
      </c>
      <c r="F22" s="125">
        <v>0</v>
      </c>
      <c r="G22" s="125">
        <v>0</v>
      </c>
      <c r="H22" s="125">
        <v>0</v>
      </c>
      <c r="I22" s="125">
        <v>0</v>
      </c>
      <c r="J22" s="125">
        <v>0</v>
      </c>
      <c r="K22" s="125">
        <v>0</v>
      </c>
      <c r="L22" s="125">
        <v>0</v>
      </c>
    </row>
    <row r="23" spans="1:12">
      <c r="A23" s="125">
        <v>12</v>
      </c>
      <c r="B23" s="225" t="s">
        <v>684</v>
      </c>
      <c r="C23" s="125">
        <v>0</v>
      </c>
      <c r="D23" s="125">
        <v>0</v>
      </c>
      <c r="E23" s="125">
        <v>0</v>
      </c>
      <c r="F23" s="125">
        <v>0</v>
      </c>
      <c r="G23" s="125">
        <v>0</v>
      </c>
      <c r="H23" s="125">
        <v>0</v>
      </c>
      <c r="I23" s="125">
        <v>0</v>
      </c>
      <c r="J23" s="125">
        <v>0</v>
      </c>
      <c r="K23" s="125">
        <v>0</v>
      </c>
      <c r="L23" s="125">
        <v>0</v>
      </c>
    </row>
    <row r="24" spans="1:12">
      <c r="A24" s="125">
        <v>13</v>
      </c>
      <c r="B24" s="225" t="s">
        <v>685</v>
      </c>
      <c r="C24" s="125">
        <v>0</v>
      </c>
      <c r="D24" s="125">
        <v>0</v>
      </c>
      <c r="E24" s="125">
        <v>0</v>
      </c>
      <c r="F24" s="125">
        <v>0</v>
      </c>
      <c r="G24" s="125">
        <v>0</v>
      </c>
      <c r="H24" s="125">
        <v>0</v>
      </c>
      <c r="I24" s="125">
        <v>0</v>
      </c>
      <c r="J24" s="125">
        <v>0</v>
      </c>
      <c r="K24" s="125">
        <v>0</v>
      </c>
      <c r="L24" s="125">
        <v>0</v>
      </c>
    </row>
    <row r="25" spans="1:12">
      <c r="A25" s="125">
        <v>14</v>
      </c>
      <c r="B25" s="225" t="s">
        <v>686</v>
      </c>
      <c r="C25" s="125">
        <v>0</v>
      </c>
      <c r="D25" s="125">
        <v>0</v>
      </c>
      <c r="E25" s="125">
        <v>0</v>
      </c>
      <c r="F25" s="125">
        <v>0</v>
      </c>
      <c r="G25" s="125">
        <v>0</v>
      </c>
      <c r="H25" s="125">
        <v>0</v>
      </c>
      <c r="I25" s="125">
        <v>0</v>
      </c>
      <c r="J25" s="125">
        <v>0</v>
      </c>
      <c r="K25" s="125">
        <v>0</v>
      </c>
      <c r="L25" s="125">
        <v>0</v>
      </c>
    </row>
    <row r="26" spans="1:12">
      <c r="A26" s="125">
        <v>15</v>
      </c>
      <c r="B26" s="225" t="s">
        <v>687</v>
      </c>
      <c r="C26" s="125">
        <v>0</v>
      </c>
      <c r="D26" s="125">
        <v>0</v>
      </c>
      <c r="E26" s="125">
        <v>0</v>
      </c>
      <c r="F26" s="125">
        <v>0</v>
      </c>
      <c r="G26" s="125">
        <v>0</v>
      </c>
      <c r="H26" s="125">
        <v>0</v>
      </c>
      <c r="I26" s="125">
        <v>0</v>
      </c>
      <c r="J26" s="125">
        <v>0</v>
      </c>
      <c r="K26" s="125">
        <v>0</v>
      </c>
      <c r="L26" s="125">
        <v>0</v>
      </c>
    </row>
    <row r="27" spans="1:12">
      <c r="A27" s="125">
        <v>16</v>
      </c>
      <c r="B27" s="227" t="s">
        <v>688</v>
      </c>
      <c r="C27" s="125">
        <v>0</v>
      </c>
      <c r="D27" s="125">
        <v>0</v>
      </c>
      <c r="E27" s="125">
        <v>0</v>
      </c>
      <c r="F27" s="125">
        <v>0</v>
      </c>
      <c r="G27" s="125">
        <v>0</v>
      </c>
      <c r="H27" s="125">
        <v>0</v>
      </c>
      <c r="I27" s="125">
        <v>0</v>
      </c>
      <c r="J27" s="125">
        <v>0</v>
      </c>
      <c r="K27" s="125">
        <v>0</v>
      </c>
      <c r="L27" s="125">
        <v>0</v>
      </c>
    </row>
    <row r="28" spans="1:12">
      <c r="A28" s="125">
        <v>17</v>
      </c>
      <c r="B28" s="227" t="s">
        <v>689</v>
      </c>
      <c r="C28" s="125">
        <v>0</v>
      </c>
      <c r="D28" s="125">
        <v>0</v>
      </c>
      <c r="E28" s="125">
        <v>0</v>
      </c>
      <c r="F28" s="125">
        <v>0</v>
      </c>
      <c r="G28" s="125">
        <v>0</v>
      </c>
      <c r="H28" s="125">
        <v>0</v>
      </c>
      <c r="I28" s="125">
        <v>0</v>
      </c>
      <c r="J28" s="125">
        <v>0</v>
      </c>
      <c r="K28" s="125">
        <v>0</v>
      </c>
      <c r="L28" s="125">
        <v>0</v>
      </c>
    </row>
    <row r="29" spans="1:12">
      <c r="A29" s="125">
        <v>18</v>
      </c>
      <c r="B29" s="227" t="s">
        <v>690</v>
      </c>
      <c r="C29" s="125">
        <v>0</v>
      </c>
      <c r="D29" s="125">
        <v>0</v>
      </c>
      <c r="E29" s="125">
        <v>0</v>
      </c>
      <c r="F29" s="125">
        <v>0</v>
      </c>
      <c r="G29" s="125">
        <v>0</v>
      </c>
      <c r="H29" s="125">
        <v>0</v>
      </c>
      <c r="I29" s="125">
        <v>0</v>
      </c>
      <c r="J29" s="125">
        <v>0</v>
      </c>
      <c r="K29" s="125">
        <v>0</v>
      </c>
      <c r="L29" s="125">
        <v>0</v>
      </c>
    </row>
    <row r="30" spans="1:12">
      <c r="A30" s="125">
        <v>19</v>
      </c>
      <c r="B30" s="227" t="s">
        <v>691</v>
      </c>
      <c r="C30" s="125">
        <v>0</v>
      </c>
      <c r="D30" s="125">
        <v>0</v>
      </c>
      <c r="E30" s="125">
        <v>0</v>
      </c>
      <c r="F30" s="125">
        <v>0</v>
      </c>
      <c r="G30" s="125">
        <v>0</v>
      </c>
      <c r="H30" s="125">
        <v>0</v>
      </c>
      <c r="I30" s="125">
        <v>0</v>
      </c>
      <c r="J30" s="125">
        <v>0</v>
      </c>
      <c r="K30" s="125">
        <v>0</v>
      </c>
      <c r="L30" s="125">
        <v>0</v>
      </c>
    </row>
    <row r="31" spans="1:12">
      <c r="A31" s="125">
        <v>20</v>
      </c>
      <c r="B31" s="227" t="s">
        <v>692</v>
      </c>
      <c r="C31" s="125">
        <v>0</v>
      </c>
      <c r="D31" s="125">
        <v>0</v>
      </c>
      <c r="E31" s="125">
        <v>0</v>
      </c>
      <c r="F31" s="125">
        <v>0</v>
      </c>
      <c r="G31" s="125">
        <v>0</v>
      </c>
      <c r="H31" s="125">
        <v>0</v>
      </c>
      <c r="I31" s="125">
        <v>0</v>
      </c>
      <c r="J31" s="125">
        <v>0</v>
      </c>
      <c r="K31" s="125">
        <v>0</v>
      </c>
      <c r="L31" s="125">
        <v>0</v>
      </c>
    </row>
    <row r="32" spans="1:12">
      <c r="A32" s="125">
        <v>21</v>
      </c>
      <c r="B32" s="227" t="s">
        <v>693</v>
      </c>
      <c r="C32" s="125">
        <v>0</v>
      </c>
      <c r="D32" s="125">
        <v>0</v>
      </c>
      <c r="E32" s="125">
        <v>0</v>
      </c>
      <c r="F32" s="125">
        <v>0</v>
      </c>
      <c r="G32" s="125">
        <v>0</v>
      </c>
      <c r="H32" s="125">
        <v>0</v>
      </c>
      <c r="I32" s="125">
        <v>0</v>
      </c>
      <c r="J32" s="125">
        <v>0</v>
      </c>
      <c r="K32" s="125">
        <v>0</v>
      </c>
      <c r="L32" s="125">
        <v>0</v>
      </c>
    </row>
    <row r="33" spans="1:12">
      <c r="A33" s="125">
        <v>22</v>
      </c>
      <c r="B33" s="227" t="s">
        <v>694</v>
      </c>
      <c r="C33" s="125">
        <v>0</v>
      </c>
      <c r="D33" s="125">
        <v>0</v>
      </c>
      <c r="E33" s="125">
        <v>0</v>
      </c>
      <c r="F33" s="125">
        <v>0</v>
      </c>
      <c r="G33" s="125">
        <v>0</v>
      </c>
      <c r="H33" s="125">
        <v>0</v>
      </c>
      <c r="I33" s="125">
        <v>0</v>
      </c>
      <c r="J33" s="125">
        <v>0</v>
      </c>
      <c r="K33" s="125">
        <v>0</v>
      </c>
      <c r="L33" s="125">
        <v>0</v>
      </c>
    </row>
    <row r="34" spans="1:12">
      <c r="A34" s="125">
        <v>23</v>
      </c>
      <c r="B34" s="227" t="s">
        <v>695</v>
      </c>
      <c r="C34" s="125">
        <v>0</v>
      </c>
      <c r="D34" s="125">
        <v>0</v>
      </c>
      <c r="E34" s="125">
        <v>0</v>
      </c>
      <c r="F34" s="125">
        <v>0</v>
      </c>
      <c r="G34" s="125">
        <v>0</v>
      </c>
      <c r="H34" s="125">
        <v>0</v>
      </c>
      <c r="I34" s="125">
        <v>0</v>
      </c>
      <c r="J34" s="125">
        <v>0</v>
      </c>
      <c r="K34" s="125">
        <v>0</v>
      </c>
      <c r="L34" s="125">
        <v>0</v>
      </c>
    </row>
    <row r="35" spans="1:12">
      <c r="A35" s="125">
        <v>24</v>
      </c>
      <c r="B35" s="227" t="s">
        <v>696</v>
      </c>
      <c r="C35" s="125">
        <v>0</v>
      </c>
      <c r="D35" s="125">
        <v>0</v>
      </c>
      <c r="E35" s="125">
        <v>0</v>
      </c>
      <c r="F35" s="125">
        <v>0</v>
      </c>
      <c r="G35" s="125">
        <v>0</v>
      </c>
      <c r="H35" s="125">
        <v>0</v>
      </c>
      <c r="I35" s="125">
        <v>0</v>
      </c>
      <c r="J35" s="125">
        <v>0</v>
      </c>
      <c r="K35" s="125">
        <v>0</v>
      </c>
      <c r="L35" s="125">
        <v>0</v>
      </c>
    </row>
    <row r="36" spans="1:12">
      <c r="A36" s="125">
        <v>25</v>
      </c>
      <c r="B36" s="227" t="s">
        <v>697</v>
      </c>
      <c r="C36" s="125">
        <v>0</v>
      </c>
      <c r="D36" s="125">
        <v>0</v>
      </c>
      <c r="E36" s="125">
        <v>0</v>
      </c>
      <c r="F36" s="125">
        <v>0</v>
      </c>
      <c r="G36" s="125">
        <v>0</v>
      </c>
      <c r="H36" s="125">
        <v>0</v>
      </c>
      <c r="I36" s="125">
        <v>0</v>
      </c>
      <c r="J36" s="125">
        <v>0</v>
      </c>
      <c r="K36" s="125">
        <v>0</v>
      </c>
      <c r="L36" s="125">
        <v>0</v>
      </c>
    </row>
    <row r="37" spans="1:12">
      <c r="A37" s="125">
        <v>26</v>
      </c>
      <c r="B37" s="227" t="s">
        <v>698</v>
      </c>
      <c r="C37" s="125">
        <v>0</v>
      </c>
      <c r="D37" s="125">
        <v>0</v>
      </c>
      <c r="E37" s="125">
        <v>0</v>
      </c>
      <c r="F37" s="125">
        <v>0</v>
      </c>
      <c r="G37" s="125">
        <v>0</v>
      </c>
      <c r="H37" s="125">
        <v>0</v>
      </c>
      <c r="I37" s="125">
        <v>0</v>
      </c>
      <c r="J37" s="125">
        <v>0</v>
      </c>
      <c r="K37" s="125">
        <v>0</v>
      </c>
      <c r="L37" s="125">
        <v>0</v>
      </c>
    </row>
    <row r="38" spans="1:12">
      <c r="A38" s="125">
        <v>27</v>
      </c>
      <c r="B38" s="227" t="s">
        <v>699</v>
      </c>
      <c r="C38" s="125">
        <v>0</v>
      </c>
      <c r="D38" s="125">
        <v>0</v>
      </c>
      <c r="E38" s="125">
        <v>0</v>
      </c>
      <c r="F38" s="125">
        <v>0</v>
      </c>
      <c r="G38" s="125">
        <v>0</v>
      </c>
      <c r="H38" s="125">
        <v>0</v>
      </c>
      <c r="I38" s="125">
        <v>0</v>
      </c>
      <c r="J38" s="125">
        <v>0</v>
      </c>
      <c r="K38" s="125">
        <v>0</v>
      </c>
      <c r="L38" s="125">
        <v>0</v>
      </c>
    </row>
    <row r="39" spans="1:12">
      <c r="A39" s="125">
        <v>28</v>
      </c>
      <c r="B39" s="227" t="s">
        <v>700</v>
      </c>
      <c r="C39" s="125">
        <v>0</v>
      </c>
      <c r="D39" s="125">
        <v>0</v>
      </c>
      <c r="E39" s="125">
        <v>0</v>
      </c>
      <c r="F39" s="125">
        <v>0</v>
      </c>
      <c r="G39" s="125">
        <v>0</v>
      </c>
      <c r="H39" s="125">
        <v>0</v>
      </c>
      <c r="I39" s="125">
        <v>0</v>
      </c>
      <c r="J39" s="125">
        <v>0</v>
      </c>
      <c r="K39" s="125">
        <v>0</v>
      </c>
      <c r="L39" s="125">
        <v>0</v>
      </c>
    </row>
    <row r="40" spans="1:12">
      <c r="A40" s="125">
        <v>29</v>
      </c>
      <c r="B40" s="227" t="s">
        <v>701</v>
      </c>
      <c r="C40" s="125">
        <v>0</v>
      </c>
      <c r="D40" s="125">
        <v>0</v>
      </c>
      <c r="E40" s="125">
        <v>0</v>
      </c>
      <c r="F40" s="125">
        <v>0</v>
      </c>
      <c r="G40" s="125">
        <v>0</v>
      </c>
      <c r="H40" s="125">
        <v>0</v>
      </c>
      <c r="I40" s="125">
        <v>0</v>
      </c>
      <c r="J40" s="125">
        <v>0</v>
      </c>
      <c r="K40" s="125">
        <v>0</v>
      </c>
      <c r="L40" s="125">
        <v>0</v>
      </c>
    </row>
    <row r="41" spans="1:12">
      <c r="A41" s="125">
        <v>30</v>
      </c>
      <c r="B41" s="227" t="s">
        <v>702</v>
      </c>
      <c r="C41" s="125">
        <v>0</v>
      </c>
      <c r="D41" s="125">
        <v>0</v>
      </c>
      <c r="E41" s="125">
        <v>0</v>
      </c>
      <c r="F41" s="125">
        <v>0</v>
      </c>
      <c r="G41" s="125">
        <v>0</v>
      </c>
      <c r="H41" s="125">
        <v>0</v>
      </c>
      <c r="I41" s="125">
        <v>0</v>
      </c>
      <c r="J41" s="125">
        <v>0</v>
      </c>
      <c r="K41" s="125">
        <v>0</v>
      </c>
      <c r="L41" s="125">
        <v>0</v>
      </c>
    </row>
    <row r="42" spans="1:12">
      <c r="A42" s="425" t="s">
        <v>18</v>
      </c>
      <c r="B42" s="426"/>
      <c r="C42" s="709">
        <v>0</v>
      </c>
      <c r="D42" s="709">
        <v>0</v>
      </c>
      <c r="E42" s="709">
        <v>0</v>
      </c>
      <c r="F42" s="709">
        <v>0</v>
      </c>
      <c r="G42" s="709">
        <v>0</v>
      </c>
      <c r="H42" s="709">
        <v>0</v>
      </c>
      <c r="I42" s="709">
        <v>0</v>
      </c>
      <c r="J42" s="709">
        <v>0</v>
      </c>
      <c r="K42" s="709">
        <v>0</v>
      </c>
      <c r="L42" s="709">
        <v>0</v>
      </c>
    </row>
    <row r="43" spans="1:12">
      <c r="A43" s="76"/>
      <c r="B43" s="95"/>
      <c r="C43" s="95"/>
      <c r="D43" s="629"/>
      <c r="E43" s="629"/>
      <c r="F43" s="629"/>
      <c r="G43" s="629"/>
      <c r="H43" s="629"/>
      <c r="I43" s="629"/>
      <c r="J43" s="629"/>
    </row>
    <row r="44" spans="1:12">
      <c r="A44" s="76"/>
      <c r="B44" s="95"/>
      <c r="C44" s="95"/>
      <c r="D44" s="629"/>
      <c r="E44" s="629"/>
      <c r="F44" s="629"/>
      <c r="G44" s="629"/>
      <c r="H44" s="629"/>
      <c r="I44" s="629"/>
      <c r="J44" s="629"/>
    </row>
    <row r="45" spans="1:12">
      <c r="A45" s="76"/>
      <c r="B45" s="95"/>
      <c r="C45" s="95"/>
      <c r="D45" s="629"/>
      <c r="E45" s="629"/>
      <c r="F45" s="629"/>
      <c r="G45" s="629"/>
      <c r="H45" s="629"/>
      <c r="I45" s="629"/>
      <c r="J45" s="629"/>
    </row>
    <row r="46" spans="1:12" ht="15.75" customHeight="1">
      <c r="A46" s="79" t="s">
        <v>11</v>
      </c>
      <c r="B46" s="79"/>
      <c r="C46" s="79"/>
      <c r="D46" s="79"/>
      <c r="E46" s="79"/>
      <c r="F46" s="79"/>
      <c r="G46" s="79"/>
      <c r="I46" s="1344" t="s">
        <v>12</v>
      </c>
      <c r="J46" s="1344"/>
    </row>
    <row r="47" spans="1:12" ht="12.75" customHeight="1">
      <c r="A47" s="1405" t="s">
        <v>710</v>
      </c>
      <c r="B47" s="1405"/>
      <c r="C47" s="1405"/>
      <c r="D47" s="1405"/>
      <c r="E47" s="1405"/>
      <c r="F47" s="1405"/>
      <c r="G47" s="1405"/>
      <c r="H47" s="1405"/>
      <c r="I47" s="1405"/>
      <c r="J47" s="1405"/>
    </row>
    <row r="48" spans="1:12" ht="12.75" customHeight="1">
      <c r="A48" s="630"/>
      <c r="B48" s="630"/>
      <c r="C48" s="630"/>
      <c r="D48" s="630"/>
      <c r="E48" s="630"/>
      <c r="F48" s="630"/>
      <c r="G48" s="630"/>
      <c r="H48" s="1344" t="s">
        <v>19</v>
      </c>
      <c r="I48" s="1344"/>
      <c r="J48" s="1344"/>
      <c r="K48" s="1344"/>
    </row>
    <row r="49" spans="1:10">
      <c r="A49" s="79"/>
      <c r="B49" s="79"/>
      <c r="C49" s="79"/>
      <c r="E49" s="79"/>
      <c r="H49" s="1345" t="s">
        <v>82</v>
      </c>
      <c r="I49" s="1345"/>
      <c r="J49" s="1345"/>
    </row>
    <row r="53" spans="1:10">
      <c r="A53" s="1403"/>
      <c r="B53" s="1403"/>
      <c r="C53" s="1403"/>
      <c r="D53" s="1403"/>
      <c r="E53" s="1403"/>
      <c r="F53" s="1403"/>
      <c r="G53" s="1403"/>
      <c r="H53" s="1403"/>
      <c r="I53" s="1403"/>
      <c r="J53" s="1403"/>
    </row>
    <row r="55" spans="1:10">
      <c r="A55" s="1403"/>
      <c r="B55" s="1403"/>
      <c r="C55" s="1403"/>
      <c r="D55" s="1403"/>
      <c r="E55" s="1403"/>
      <c r="F55" s="1403"/>
      <c r="G55" s="1403"/>
      <c r="H55" s="1403"/>
      <c r="I55" s="1403"/>
      <c r="J55" s="1403"/>
    </row>
  </sheetData>
  <mergeCells count="19">
    <mergeCell ref="A55:J55"/>
    <mergeCell ref="K9:L9"/>
    <mergeCell ref="I46:J46"/>
    <mergeCell ref="A47:J47"/>
    <mergeCell ref="H48:K48"/>
    <mergeCell ref="H49:J49"/>
    <mergeCell ref="A53:J53"/>
    <mergeCell ref="A9:A10"/>
    <mergeCell ref="B9:B10"/>
    <mergeCell ref="C9:D9"/>
    <mergeCell ref="E9:F9"/>
    <mergeCell ref="G9:H9"/>
    <mergeCell ref="I9:J9"/>
    <mergeCell ref="E1:I1"/>
    <mergeCell ref="A2:J2"/>
    <mergeCell ref="A3:J3"/>
    <mergeCell ref="A5:L5"/>
    <mergeCell ref="A8:B8"/>
    <mergeCell ref="H8:J8"/>
  </mergeCells>
  <printOptions horizontalCentered="1"/>
  <pageMargins left="0.70866141732283472" right="0.70866141732283472" top="0.23622047244094491" bottom="0" header="0.31496062992125984" footer="0.31496062992125984"/>
  <pageSetup paperSize="9" scale="88" orientation="landscape" r:id="rId1"/>
  <drawing r:id="rId2"/>
</worksheet>
</file>

<file path=xl/worksheets/sheet7.xml><?xml version="1.0" encoding="utf-8"?>
<worksheet xmlns="http://schemas.openxmlformats.org/spreadsheetml/2006/main" xmlns:r="http://schemas.openxmlformats.org/officeDocument/2006/relationships">
  <sheetPr>
    <tabColor rgb="FF00B050"/>
    <pageSetUpPr fitToPage="1"/>
  </sheetPr>
  <dimension ref="C1:M48"/>
  <sheetViews>
    <sheetView topLeftCell="C22" zoomScaleSheetLayoutView="100" workbookViewId="0">
      <selection activeCell="M42" sqref="M42"/>
    </sheetView>
  </sheetViews>
  <sheetFormatPr defaultRowHeight="12.75"/>
  <cols>
    <col min="3" max="3" width="6.85546875" customWidth="1"/>
    <col min="4" max="4" width="16.7109375" customWidth="1"/>
    <col min="5" max="5" width="17.28515625" customWidth="1"/>
    <col min="6" max="6" width="21" customWidth="1"/>
    <col min="7" max="7" width="21.140625" customWidth="1"/>
    <col min="8" max="8" width="20.7109375" customWidth="1"/>
    <col min="9" max="9" width="23.5703125" customWidth="1"/>
    <col min="10" max="10" width="22.7109375" customWidth="1"/>
  </cols>
  <sheetData>
    <row r="1" spans="3:13" ht="18">
      <c r="C1" s="1118" t="s">
        <v>0</v>
      </c>
      <c r="D1" s="1118"/>
      <c r="E1" s="1118"/>
      <c r="F1" s="1118"/>
      <c r="G1" s="1118"/>
      <c r="H1" s="1118"/>
      <c r="I1" s="1118"/>
      <c r="J1" s="143" t="s">
        <v>266</v>
      </c>
    </row>
    <row r="2" spans="3:13" ht="21">
      <c r="C2" s="1119" t="s">
        <v>899</v>
      </c>
      <c r="D2" s="1119"/>
      <c r="E2" s="1119"/>
      <c r="F2" s="1119"/>
      <c r="G2" s="1119"/>
      <c r="H2" s="1119"/>
      <c r="I2" s="1119"/>
      <c r="J2" s="1119"/>
    </row>
    <row r="3" spans="3:13" ht="15">
      <c r="C3" s="145"/>
      <c r="D3" s="145"/>
    </row>
    <row r="4" spans="3:13" ht="18" customHeight="1">
      <c r="C4" s="1120" t="s">
        <v>905</v>
      </c>
      <c r="D4" s="1120"/>
      <c r="E4" s="1120"/>
      <c r="F4" s="1120"/>
      <c r="G4" s="1120"/>
      <c r="H4" s="1120"/>
      <c r="I4" s="1120"/>
      <c r="J4" s="1120"/>
    </row>
    <row r="5" spans="3:13" ht="15">
      <c r="C5" s="701" t="s">
        <v>721</v>
      </c>
      <c r="D5" s="701"/>
      <c r="E5" s="230"/>
      <c r="F5" s="230"/>
      <c r="G5" s="230"/>
      <c r="H5" s="230"/>
      <c r="I5" s="230"/>
      <c r="J5" s="230"/>
    </row>
    <row r="6" spans="3:13" ht="15">
      <c r="C6" s="701"/>
      <c r="D6" s="701"/>
      <c r="E6" s="230"/>
      <c r="F6" s="230"/>
      <c r="G6" s="230"/>
      <c r="H6" s="230"/>
      <c r="I6" s="1121" t="s">
        <v>913</v>
      </c>
      <c r="J6" s="1121"/>
    </row>
    <row r="7" spans="3:13" ht="59.25" customHeight="1">
      <c r="C7" s="702" t="s">
        <v>2</v>
      </c>
      <c r="D7" s="702" t="s">
        <v>3</v>
      </c>
      <c r="E7" s="702" t="s">
        <v>267</v>
      </c>
      <c r="F7" s="702" t="s">
        <v>268</v>
      </c>
      <c r="G7" s="702" t="s">
        <v>269</v>
      </c>
      <c r="H7" s="702" t="s">
        <v>270</v>
      </c>
      <c r="I7" s="702" t="s">
        <v>271</v>
      </c>
      <c r="J7" s="702" t="s">
        <v>272</v>
      </c>
    </row>
    <row r="8" spans="3:13" s="143" customFormat="1" ht="15">
      <c r="C8" s="703" t="s">
        <v>273</v>
      </c>
      <c r="D8" s="703" t="s">
        <v>274</v>
      </c>
      <c r="E8" s="703" t="s">
        <v>275</v>
      </c>
      <c r="F8" s="703" t="s">
        <v>276</v>
      </c>
      <c r="G8" s="703" t="s">
        <v>277</v>
      </c>
      <c r="H8" s="703" t="s">
        <v>278</v>
      </c>
      <c r="I8" s="703" t="s">
        <v>279</v>
      </c>
      <c r="J8" s="703" t="s">
        <v>280</v>
      </c>
    </row>
    <row r="9" spans="3:13" s="708" customFormat="1" ht="15">
      <c r="C9" s="704">
        <v>1</v>
      </c>
      <c r="D9" s="694" t="s">
        <v>673</v>
      </c>
      <c r="E9" s="705">
        <v>840</v>
      </c>
      <c r="F9" s="705">
        <v>201</v>
      </c>
      <c r="G9" s="903">
        <v>545</v>
      </c>
      <c r="H9" s="302">
        <f>G9+F9+E9</f>
        <v>1586</v>
      </c>
      <c r="I9" s="302">
        <f>H9</f>
        <v>1586</v>
      </c>
      <c r="J9" s="302"/>
      <c r="L9" s="939">
        <v>746</v>
      </c>
      <c r="M9" s="939">
        <f>+(F9+G9)-L9</f>
        <v>0</v>
      </c>
    </row>
    <row r="10" spans="3:13" s="708" customFormat="1" ht="15">
      <c r="C10" s="704">
        <v>2</v>
      </c>
      <c r="D10" s="694" t="s">
        <v>674</v>
      </c>
      <c r="E10" s="705">
        <v>1424</v>
      </c>
      <c r="F10" s="705">
        <v>597</v>
      </c>
      <c r="G10" s="903">
        <v>743</v>
      </c>
      <c r="H10" s="302">
        <f>G10+F10+E10</f>
        <v>2764</v>
      </c>
      <c r="I10" s="302">
        <f t="shared" ref="I10:I38" si="0">H10</f>
        <v>2764</v>
      </c>
      <c r="J10" s="302"/>
      <c r="L10" s="939">
        <v>1340</v>
      </c>
      <c r="M10" s="939">
        <f t="shared" ref="M10:M38" si="1">+(F10+G10)-L10</f>
        <v>0</v>
      </c>
    </row>
    <row r="11" spans="3:13" s="708" customFormat="1" ht="15">
      <c r="C11" s="704">
        <v>3</v>
      </c>
      <c r="D11" s="694" t="s">
        <v>675</v>
      </c>
      <c r="E11" s="705">
        <v>885</v>
      </c>
      <c r="F11" s="705">
        <v>169</v>
      </c>
      <c r="G11" s="903">
        <v>640</v>
      </c>
      <c r="H11" s="302">
        <f>G11+F11+E11</f>
        <v>1694</v>
      </c>
      <c r="I11" s="302">
        <f t="shared" si="0"/>
        <v>1694</v>
      </c>
      <c r="J11" s="302"/>
      <c r="L11" s="939">
        <v>809</v>
      </c>
      <c r="M11" s="939">
        <f t="shared" si="1"/>
        <v>0</v>
      </c>
    </row>
    <row r="12" spans="3:13" s="708" customFormat="1" ht="15">
      <c r="C12" s="704">
        <v>4</v>
      </c>
      <c r="D12" s="694" t="s">
        <v>676</v>
      </c>
      <c r="E12" s="705">
        <v>995</v>
      </c>
      <c r="F12" s="705">
        <v>266</v>
      </c>
      <c r="G12" s="903">
        <v>576</v>
      </c>
      <c r="H12" s="302">
        <f>G12+F12+E12</f>
        <v>1837</v>
      </c>
      <c r="I12" s="302">
        <f t="shared" si="0"/>
        <v>1837</v>
      </c>
      <c r="J12" s="302"/>
      <c r="L12" s="939">
        <v>842</v>
      </c>
      <c r="M12" s="939">
        <f t="shared" si="1"/>
        <v>0</v>
      </c>
    </row>
    <row r="13" spans="3:13" s="708" customFormat="1" ht="15">
      <c r="C13" s="704">
        <v>5</v>
      </c>
      <c r="D13" s="694" t="s">
        <v>677</v>
      </c>
      <c r="E13" s="705">
        <v>1192</v>
      </c>
      <c r="F13" s="705">
        <v>142</v>
      </c>
      <c r="G13" s="903">
        <v>869</v>
      </c>
      <c r="H13" s="302">
        <f>G13+F13+E13</f>
        <v>2203</v>
      </c>
      <c r="I13" s="302">
        <f t="shared" si="0"/>
        <v>2203</v>
      </c>
      <c r="J13" s="302"/>
      <c r="L13" s="939">
        <v>1011</v>
      </c>
      <c r="M13" s="939">
        <f t="shared" si="1"/>
        <v>0</v>
      </c>
    </row>
    <row r="14" spans="3:13" s="708" customFormat="1" ht="15">
      <c r="C14" s="704">
        <v>6</v>
      </c>
      <c r="D14" s="694" t="s">
        <v>678</v>
      </c>
      <c r="E14" s="705">
        <v>490</v>
      </c>
      <c r="F14" s="705">
        <v>30</v>
      </c>
      <c r="G14" s="903">
        <v>280</v>
      </c>
      <c r="H14" s="302">
        <f t="shared" ref="H14:H38" si="2">G14+F14+E14</f>
        <v>800</v>
      </c>
      <c r="I14" s="302">
        <f t="shared" si="0"/>
        <v>800</v>
      </c>
      <c r="J14" s="478"/>
      <c r="L14" s="939">
        <v>310</v>
      </c>
      <c r="M14" s="939">
        <f t="shared" si="1"/>
        <v>0</v>
      </c>
    </row>
    <row r="15" spans="3:13" s="708" customFormat="1" ht="15">
      <c r="C15" s="704">
        <v>7</v>
      </c>
      <c r="D15" s="694" t="s">
        <v>679</v>
      </c>
      <c r="E15" s="705">
        <v>1226</v>
      </c>
      <c r="F15" s="705">
        <v>289</v>
      </c>
      <c r="G15" s="903">
        <v>747</v>
      </c>
      <c r="H15" s="302">
        <f t="shared" si="2"/>
        <v>2262</v>
      </c>
      <c r="I15" s="302">
        <f t="shared" si="0"/>
        <v>2262</v>
      </c>
      <c r="J15" s="302"/>
      <c r="L15" s="939">
        <v>1036</v>
      </c>
      <c r="M15" s="939">
        <f t="shared" si="1"/>
        <v>0</v>
      </c>
    </row>
    <row r="16" spans="3:13" s="708" customFormat="1" ht="15">
      <c r="C16" s="704">
        <v>8</v>
      </c>
      <c r="D16" s="694" t="s">
        <v>680</v>
      </c>
      <c r="E16" s="705">
        <v>295</v>
      </c>
      <c r="F16" s="705">
        <v>75</v>
      </c>
      <c r="G16" s="903">
        <v>213</v>
      </c>
      <c r="H16" s="302">
        <f t="shared" si="2"/>
        <v>583</v>
      </c>
      <c r="I16" s="302">
        <f t="shared" si="0"/>
        <v>583</v>
      </c>
      <c r="J16" s="302"/>
      <c r="L16" s="939">
        <v>288</v>
      </c>
      <c r="M16" s="939">
        <f t="shared" si="1"/>
        <v>0</v>
      </c>
    </row>
    <row r="17" spans="3:13" s="708" customFormat="1" ht="15">
      <c r="C17" s="704">
        <v>9</v>
      </c>
      <c r="D17" s="694" t="s">
        <v>681</v>
      </c>
      <c r="E17" s="705">
        <v>759</v>
      </c>
      <c r="F17" s="705">
        <v>191</v>
      </c>
      <c r="G17" s="903">
        <v>562</v>
      </c>
      <c r="H17" s="302">
        <f t="shared" si="2"/>
        <v>1512</v>
      </c>
      <c r="I17" s="302">
        <f t="shared" si="0"/>
        <v>1512</v>
      </c>
      <c r="J17" s="478"/>
      <c r="L17" s="939">
        <v>753</v>
      </c>
      <c r="M17" s="939">
        <f t="shared" si="1"/>
        <v>0</v>
      </c>
    </row>
    <row r="18" spans="3:13" s="708" customFormat="1" ht="15">
      <c r="C18" s="704">
        <v>10</v>
      </c>
      <c r="D18" s="694" t="s">
        <v>682</v>
      </c>
      <c r="E18" s="705">
        <v>651</v>
      </c>
      <c r="F18" s="705">
        <v>32</v>
      </c>
      <c r="G18" s="903">
        <v>526</v>
      </c>
      <c r="H18" s="302">
        <f t="shared" si="2"/>
        <v>1209</v>
      </c>
      <c r="I18" s="302">
        <f t="shared" si="0"/>
        <v>1209</v>
      </c>
      <c r="J18" s="302"/>
      <c r="L18" s="939">
        <v>558</v>
      </c>
      <c r="M18" s="939">
        <f t="shared" si="1"/>
        <v>0</v>
      </c>
    </row>
    <row r="19" spans="3:13" s="708" customFormat="1" ht="15">
      <c r="C19" s="704">
        <v>11</v>
      </c>
      <c r="D19" s="694" t="s">
        <v>683</v>
      </c>
      <c r="E19" s="705">
        <v>2043</v>
      </c>
      <c r="F19" s="705">
        <v>287</v>
      </c>
      <c r="G19" s="903">
        <v>1117</v>
      </c>
      <c r="H19" s="302">
        <f t="shared" si="2"/>
        <v>3447</v>
      </c>
      <c r="I19" s="302">
        <f t="shared" si="0"/>
        <v>3447</v>
      </c>
      <c r="J19" s="302"/>
      <c r="L19" s="939">
        <v>1404</v>
      </c>
      <c r="M19" s="939">
        <f t="shared" si="1"/>
        <v>0</v>
      </c>
    </row>
    <row r="20" spans="3:13" s="708" customFormat="1" ht="13.5" customHeight="1">
      <c r="C20" s="704">
        <v>12</v>
      </c>
      <c r="D20" s="694" t="s">
        <v>684</v>
      </c>
      <c r="E20" s="705">
        <v>764</v>
      </c>
      <c r="F20" s="705">
        <v>233</v>
      </c>
      <c r="G20" s="903">
        <v>392</v>
      </c>
      <c r="H20" s="302">
        <f t="shared" si="2"/>
        <v>1389</v>
      </c>
      <c r="I20" s="302">
        <f t="shared" si="0"/>
        <v>1389</v>
      </c>
      <c r="J20" s="478"/>
      <c r="L20" s="939">
        <v>625</v>
      </c>
      <c r="M20" s="939">
        <f t="shared" si="1"/>
        <v>0</v>
      </c>
    </row>
    <row r="21" spans="3:13" s="708" customFormat="1" ht="15">
      <c r="C21" s="704">
        <v>13</v>
      </c>
      <c r="D21" s="694" t="s">
        <v>685</v>
      </c>
      <c r="E21" s="705">
        <v>1224</v>
      </c>
      <c r="F21" s="705">
        <v>407</v>
      </c>
      <c r="G21" s="903">
        <v>714</v>
      </c>
      <c r="H21" s="302">
        <f t="shared" si="2"/>
        <v>2345</v>
      </c>
      <c r="I21" s="302">
        <f t="shared" si="0"/>
        <v>2345</v>
      </c>
      <c r="J21" s="302"/>
      <c r="L21" s="939">
        <v>1121</v>
      </c>
      <c r="M21" s="939">
        <f t="shared" si="1"/>
        <v>0</v>
      </c>
    </row>
    <row r="22" spans="3:13" s="708" customFormat="1" ht="15">
      <c r="C22" s="704">
        <v>14</v>
      </c>
      <c r="D22" s="694" t="s">
        <v>686</v>
      </c>
      <c r="E22" s="705">
        <v>331</v>
      </c>
      <c r="F22" s="705">
        <v>84</v>
      </c>
      <c r="G22" s="903">
        <v>253</v>
      </c>
      <c r="H22" s="302">
        <f t="shared" si="2"/>
        <v>668</v>
      </c>
      <c r="I22" s="302">
        <f t="shared" si="0"/>
        <v>668</v>
      </c>
      <c r="J22" s="302"/>
      <c r="L22" s="939">
        <v>337</v>
      </c>
      <c r="M22" s="939">
        <f t="shared" si="1"/>
        <v>0</v>
      </c>
    </row>
    <row r="23" spans="3:13" s="708" customFormat="1" ht="15">
      <c r="C23" s="704">
        <v>15</v>
      </c>
      <c r="D23" s="694" t="s">
        <v>687</v>
      </c>
      <c r="E23" s="705">
        <v>1442</v>
      </c>
      <c r="F23" s="705">
        <v>126</v>
      </c>
      <c r="G23" s="903">
        <v>748</v>
      </c>
      <c r="H23" s="302">
        <f t="shared" si="2"/>
        <v>2316</v>
      </c>
      <c r="I23" s="302">
        <f t="shared" si="0"/>
        <v>2316</v>
      </c>
      <c r="J23" s="302"/>
      <c r="L23" s="939">
        <v>874</v>
      </c>
      <c r="M23" s="939">
        <f t="shared" si="1"/>
        <v>0</v>
      </c>
    </row>
    <row r="24" spans="3:13" s="708" customFormat="1" ht="15">
      <c r="C24" s="704">
        <v>16</v>
      </c>
      <c r="D24" s="694" t="s">
        <v>688</v>
      </c>
      <c r="E24" s="705">
        <v>1016</v>
      </c>
      <c r="F24" s="705">
        <v>86</v>
      </c>
      <c r="G24" s="903">
        <v>761</v>
      </c>
      <c r="H24" s="302">
        <f t="shared" si="2"/>
        <v>1863</v>
      </c>
      <c r="I24" s="302">
        <f t="shared" si="0"/>
        <v>1863</v>
      </c>
      <c r="J24" s="302"/>
      <c r="L24" s="939">
        <v>847</v>
      </c>
      <c r="M24" s="939">
        <f t="shared" si="1"/>
        <v>0</v>
      </c>
    </row>
    <row r="25" spans="3:13" s="708" customFormat="1" ht="15">
      <c r="C25" s="704">
        <v>17</v>
      </c>
      <c r="D25" s="694" t="s">
        <v>689</v>
      </c>
      <c r="E25" s="705">
        <v>1067</v>
      </c>
      <c r="F25" s="705">
        <v>325</v>
      </c>
      <c r="G25" s="903">
        <v>540</v>
      </c>
      <c r="H25" s="302">
        <f t="shared" si="2"/>
        <v>1932</v>
      </c>
      <c r="I25" s="302">
        <f t="shared" si="0"/>
        <v>1932</v>
      </c>
      <c r="J25" s="302"/>
      <c r="L25" s="939">
        <v>865</v>
      </c>
      <c r="M25" s="939">
        <f t="shared" si="1"/>
        <v>0</v>
      </c>
    </row>
    <row r="26" spans="3:13" s="708" customFormat="1" ht="15">
      <c r="C26" s="704">
        <v>18</v>
      </c>
      <c r="D26" s="694" t="s">
        <v>690</v>
      </c>
      <c r="E26" s="705">
        <v>1543</v>
      </c>
      <c r="F26" s="705">
        <v>405</v>
      </c>
      <c r="G26" s="903">
        <v>786</v>
      </c>
      <c r="H26" s="302">
        <f t="shared" si="2"/>
        <v>2734</v>
      </c>
      <c r="I26" s="302">
        <f t="shared" si="0"/>
        <v>2734</v>
      </c>
      <c r="J26" s="302"/>
      <c r="L26" s="939">
        <v>1191</v>
      </c>
      <c r="M26" s="939">
        <f t="shared" si="1"/>
        <v>0</v>
      </c>
    </row>
    <row r="27" spans="3:13" s="708" customFormat="1" ht="15">
      <c r="C27" s="704">
        <v>19</v>
      </c>
      <c r="D27" s="694" t="s">
        <v>691</v>
      </c>
      <c r="E27" s="705">
        <v>771</v>
      </c>
      <c r="F27" s="705">
        <v>221</v>
      </c>
      <c r="G27" s="903">
        <v>421</v>
      </c>
      <c r="H27" s="302">
        <f t="shared" si="2"/>
        <v>1413</v>
      </c>
      <c r="I27" s="302">
        <f t="shared" si="0"/>
        <v>1413</v>
      </c>
      <c r="J27" s="302"/>
      <c r="L27" s="939">
        <v>642</v>
      </c>
      <c r="M27" s="939">
        <f t="shared" si="1"/>
        <v>0</v>
      </c>
    </row>
    <row r="28" spans="3:13" s="708" customFormat="1" ht="15">
      <c r="C28" s="704">
        <v>20</v>
      </c>
      <c r="D28" s="694" t="s">
        <v>692</v>
      </c>
      <c r="E28" s="705">
        <v>1531</v>
      </c>
      <c r="F28" s="705">
        <v>108</v>
      </c>
      <c r="G28" s="903">
        <v>912</v>
      </c>
      <c r="H28" s="302">
        <f t="shared" si="2"/>
        <v>2551</v>
      </c>
      <c r="I28" s="302">
        <f t="shared" si="0"/>
        <v>2551</v>
      </c>
      <c r="J28" s="302"/>
      <c r="L28" s="939">
        <v>1020</v>
      </c>
      <c r="M28" s="939">
        <f t="shared" si="1"/>
        <v>0</v>
      </c>
    </row>
    <row r="29" spans="3:13" s="708" customFormat="1" ht="15">
      <c r="C29" s="704">
        <v>21</v>
      </c>
      <c r="D29" s="694" t="s">
        <v>693</v>
      </c>
      <c r="E29" s="705">
        <v>824</v>
      </c>
      <c r="F29" s="705">
        <v>50</v>
      </c>
      <c r="G29" s="903">
        <v>462</v>
      </c>
      <c r="H29" s="302">
        <f t="shared" si="2"/>
        <v>1336</v>
      </c>
      <c r="I29" s="302">
        <f t="shared" si="0"/>
        <v>1336</v>
      </c>
      <c r="J29" s="302"/>
      <c r="L29" s="939">
        <v>512</v>
      </c>
      <c r="M29" s="939">
        <f t="shared" si="1"/>
        <v>0</v>
      </c>
    </row>
    <row r="30" spans="3:13" s="708" customFormat="1" ht="15">
      <c r="C30" s="704">
        <v>22</v>
      </c>
      <c r="D30" s="694" t="s">
        <v>694</v>
      </c>
      <c r="E30" s="848">
        <v>2590</v>
      </c>
      <c r="F30" s="377">
        <v>475</v>
      </c>
      <c r="G30" s="377">
        <v>1205</v>
      </c>
      <c r="H30" s="302">
        <f t="shared" si="2"/>
        <v>4270</v>
      </c>
      <c r="I30" s="302">
        <f t="shared" si="0"/>
        <v>4270</v>
      </c>
      <c r="J30" s="302"/>
      <c r="L30" s="939">
        <v>1680</v>
      </c>
      <c r="M30" s="939">
        <f t="shared" si="1"/>
        <v>0</v>
      </c>
    </row>
    <row r="31" spans="3:13" s="708" customFormat="1" ht="15">
      <c r="C31" s="704">
        <v>23</v>
      </c>
      <c r="D31" s="694" t="s">
        <v>695</v>
      </c>
      <c r="E31" s="705">
        <v>1183</v>
      </c>
      <c r="F31" s="705">
        <v>70</v>
      </c>
      <c r="G31" s="903">
        <v>675</v>
      </c>
      <c r="H31" s="302">
        <f t="shared" si="2"/>
        <v>1928</v>
      </c>
      <c r="I31" s="302">
        <f t="shared" si="0"/>
        <v>1928</v>
      </c>
      <c r="J31" s="478"/>
      <c r="L31" s="939">
        <v>745</v>
      </c>
      <c r="M31" s="939">
        <f t="shared" si="1"/>
        <v>0</v>
      </c>
    </row>
    <row r="32" spans="3:13" s="708" customFormat="1" ht="15">
      <c r="C32" s="704">
        <v>24</v>
      </c>
      <c r="D32" s="694" t="s">
        <v>696</v>
      </c>
      <c r="E32" s="705">
        <v>643</v>
      </c>
      <c r="F32" s="705">
        <v>115</v>
      </c>
      <c r="G32" s="903">
        <v>394</v>
      </c>
      <c r="H32" s="302">
        <f t="shared" si="2"/>
        <v>1152</v>
      </c>
      <c r="I32" s="302">
        <f t="shared" si="0"/>
        <v>1152</v>
      </c>
      <c r="J32" s="705"/>
      <c r="L32" s="939">
        <v>509</v>
      </c>
      <c r="M32" s="939">
        <f t="shared" si="1"/>
        <v>0</v>
      </c>
    </row>
    <row r="33" spans="3:13" s="230" customFormat="1" ht="15">
      <c r="C33" s="704">
        <v>25</v>
      </c>
      <c r="D33" s="694" t="s">
        <v>697</v>
      </c>
      <c r="E33" s="589">
        <v>517</v>
      </c>
      <c r="F33" s="589">
        <v>63</v>
      </c>
      <c r="G33" s="903">
        <v>426</v>
      </c>
      <c r="H33" s="302">
        <f t="shared" si="2"/>
        <v>1006</v>
      </c>
      <c r="I33" s="302">
        <f t="shared" si="0"/>
        <v>1006</v>
      </c>
      <c r="J33" s="384"/>
      <c r="L33" s="939">
        <v>489</v>
      </c>
      <c r="M33" s="939">
        <f t="shared" si="1"/>
        <v>0</v>
      </c>
    </row>
    <row r="34" spans="3:13" s="230" customFormat="1" ht="15">
      <c r="C34" s="704">
        <v>26</v>
      </c>
      <c r="D34" s="694" t="s">
        <v>698</v>
      </c>
      <c r="E34" s="589">
        <v>1158</v>
      </c>
      <c r="F34" s="589">
        <v>363</v>
      </c>
      <c r="G34" s="903">
        <v>579</v>
      </c>
      <c r="H34" s="302">
        <f t="shared" si="2"/>
        <v>2100</v>
      </c>
      <c r="I34" s="302">
        <f t="shared" si="0"/>
        <v>2100</v>
      </c>
      <c r="J34" s="384"/>
      <c r="L34" s="939">
        <v>942</v>
      </c>
      <c r="M34" s="939">
        <f t="shared" si="1"/>
        <v>0</v>
      </c>
    </row>
    <row r="35" spans="3:13" s="230" customFormat="1" ht="15">
      <c r="C35" s="704">
        <v>27</v>
      </c>
      <c r="D35" s="694" t="s">
        <v>699</v>
      </c>
      <c r="E35" s="589">
        <v>1147</v>
      </c>
      <c r="F35" s="589">
        <v>61</v>
      </c>
      <c r="G35" s="903">
        <v>688</v>
      </c>
      <c r="H35" s="302">
        <f t="shared" si="2"/>
        <v>1896</v>
      </c>
      <c r="I35" s="302">
        <f t="shared" si="0"/>
        <v>1896</v>
      </c>
      <c r="J35" s="478"/>
      <c r="L35" s="939">
        <v>749</v>
      </c>
      <c r="M35" s="939">
        <f t="shared" si="1"/>
        <v>0</v>
      </c>
    </row>
    <row r="36" spans="3:13" s="230" customFormat="1" ht="15">
      <c r="C36" s="704">
        <v>28</v>
      </c>
      <c r="D36" s="694" t="s">
        <v>700</v>
      </c>
      <c r="E36" s="589">
        <v>797</v>
      </c>
      <c r="F36" s="589">
        <v>92</v>
      </c>
      <c r="G36" s="903">
        <v>467</v>
      </c>
      <c r="H36" s="302">
        <f t="shared" si="2"/>
        <v>1356</v>
      </c>
      <c r="I36" s="302">
        <f t="shared" si="0"/>
        <v>1356</v>
      </c>
      <c r="J36" s="384"/>
      <c r="L36" s="939">
        <v>559</v>
      </c>
      <c r="M36" s="939">
        <f t="shared" si="1"/>
        <v>0</v>
      </c>
    </row>
    <row r="37" spans="3:13" s="230" customFormat="1" ht="15">
      <c r="C37" s="704">
        <v>29</v>
      </c>
      <c r="D37" s="694" t="s">
        <v>701</v>
      </c>
      <c r="E37" s="589">
        <v>486</v>
      </c>
      <c r="F37" s="589">
        <v>53</v>
      </c>
      <c r="G37" s="903">
        <v>327</v>
      </c>
      <c r="H37" s="302">
        <f t="shared" si="2"/>
        <v>866</v>
      </c>
      <c r="I37" s="302">
        <f t="shared" si="0"/>
        <v>866</v>
      </c>
      <c r="J37" s="384"/>
      <c r="L37" s="939">
        <v>380</v>
      </c>
      <c r="M37" s="939">
        <f t="shared" si="1"/>
        <v>0</v>
      </c>
    </row>
    <row r="38" spans="3:13" s="230" customFormat="1" ht="15">
      <c r="C38" s="704">
        <v>30</v>
      </c>
      <c r="D38" s="694" t="s">
        <v>702</v>
      </c>
      <c r="E38" s="589">
        <v>1437</v>
      </c>
      <c r="F38" s="589">
        <v>218</v>
      </c>
      <c r="G38" s="903">
        <v>852</v>
      </c>
      <c r="H38" s="302">
        <f t="shared" si="2"/>
        <v>2507</v>
      </c>
      <c r="I38" s="302">
        <f t="shared" si="0"/>
        <v>2507</v>
      </c>
      <c r="J38" s="384"/>
      <c r="L38" s="939">
        <v>1070</v>
      </c>
      <c r="M38" s="939">
        <f t="shared" si="1"/>
        <v>0</v>
      </c>
    </row>
    <row r="39" spans="3:13" ht="15">
      <c r="C39" s="704"/>
      <c r="D39" s="706" t="s">
        <v>703</v>
      </c>
      <c r="E39" s="707">
        <f>SUM(E9:E38)</f>
        <v>31271</v>
      </c>
      <c r="F39" s="707">
        <f>SUM(F9:F38)</f>
        <v>5834</v>
      </c>
      <c r="G39" s="707">
        <f>SUM(G9:G38)</f>
        <v>18420</v>
      </c>
      <c r="H39" s="707">
        <f>SUM(H9:H38)</f>
        <v>55525</v>
      </c>
      <c r="I39" s="707">
        <f>SUM(I9:I38)</f>
        <v>55525</v>
      </c>
      <c r="J39" s="707"/>
    </row>
    <row r="41" spans="3:13">
      <c r="C41" s="147" t="s">
        <v>281</v>
      </c>
      <c r="J41" s="493"/>
    </row>
    <row r="42" spans="3:13">
      <c r="C42" s="56"/>
    </row>
    <row r="44" spans="3:13" ht="15" customHeight="1">
      <c r="C44" s="148"/>
      <c r="D44" s="148"/>
      <c r="E44" s="148"/>
      <c r="F44" s="148"/>
      <c r="G44" s="148"/>
      <c r="H44" s="1116" t="s">
        <v>12</v>
      </c>
      <c r="I44" s="1116"/>
      <c r="J44" s="149"/>
    </row>
    <row r="45" spans="3:13" ht="15" customHeight="1">
      <c r="C45" s="148"/>
      <c r="D45" s="148"/>
      <c r="E45" s="148"/>
      <c r="F45" s="148"/>
      <c r="G45" s="148"/>
      <c r="H45" s="1116" t="s">
        <v>13</v>
      </c>
      <c r="I45" s="1116"/>
      <c r="J45" s="1116"/>
    </row>
    <row r="46" spans="3:13" ht="15" customHeight="1">
      <c r="C46" s="148"/>
      <c r="D46" s="148"/>
      <c r="E46" s="940"/>
      <c r="F46" s="148"/>
      <c r="G46" s="148"/>
      <c r="H46" s="1116" t="s">
        <v>85</v>
      </c>
      <c r="I46" s="1116"/>
      <c r="J46" s="1116"/>
    </row>
    <row r="47" spans="3:13">
      <c r="C47" s="148" t="s">
        <v>11</v>
      </c>
      <c r="E47" s="148"/>
      <c r="F47" s="148"/>
      <c r="G47" s="148"/>
      <c r="H47" s="1117" t="s">
        <v>82</v>
      </c>
      <c r="I47" s="1117"/>
      <c r="J47" s="150"/>
    </row>
    <row r="48" spans="3:13">
      <c r="C48" s="148"/>
      <c r="D48" s="148"/>
      <c r="E48" s="148"/>
      <c r="F48" s="148"/>
      <c r="G48" s="148"/>
      <c r="H48" s="148"/>
      <c r="I48" s="148"/>
      <c r="J48" s="148"/>
    </row>
  </sheetData>
  <mergeCells count="8">
    <mergeCell ref="H46:J46"/>
    <mergeCell ref="H47:I47"/>
    <mergeCell ref="C1:I1"/>
    <mergeCell ref="C2:J2"/>
    <mergeCell ref="C4:J4"/>
    <mergeCell ref="I6:J6"/>
    <mergeCell ref="H44:I44"/>
    <mergeCell ref="H45:J45"/>
  </mergeCells>
  <printOptions horizontalCentered="1"/>
  <pageMargins left="0.70866141732283472" right="0.70866141732283472" top="0.23622047244094491" bottom="0" header="0.31496062992125984" footer="0.31496062992125984"/>
  <pageSetup paperSize="9" scale="78" orientation="landscape" r:id="rId1"/>
  <drawing r:id="rId2"/>
</worksheet>
</file>

<file path=xl/worksheets/sheet70.xml><?xml version="1.0" encoding="utf-8"?>
<worksheet xmlns="http://schemas.openxmlformats.org/spreadsheetml/2006/main" xmlns:r="http://schemas.openxmlformats.org/officeDocument/2006/relationships">
  <sheetPr>
    <tabColor rgb="FF00B050"/>
    <pageSetUpPr fitToPage="1"/>
  </sheetPr>
  <dimension ref="A1:P55"/>
  <sheetViews>
    <sheetView topLeftCell="A19" zoomScaleSheetLayoutView="78" workbookViewId="0">
      <selection activeCell="N29" sqref="N29"/>
    </sheetView>
  </sheetViews>
  <sheetFormatPr defaultColWidth="9.140625" defaultRowHeight="12.75"/>
  <cols>
    <col min="1" max="1" width="7.42578125" style="126" customWidth="1"/>
    <col min="2" max="2" width="20.28515625" style="126" customWidth="1"/>
    <col min="3" max="3" width="11" style="126" customWidth="1"/>
    <col min="4" max="4" width="10" style="126" customWidth="1"/>
    <col min="5" max="5" width="14.28515625" style="126" customWidth="1"/>
    <col min="6" max="6" width="15.5703125" style="126" customWidth="1"/>
    <col min="7" max="7" width="16.28515625" style="126" customWidth="1"/>
    <col min="8" max="8" width="15.5703125" style="126" customWidth="1"/>
    <col min="9" max="9" width="12" style="126" customWidth="1"/>
    <col min="10" max="10" width="13.140625" style="126" customWidth="1"/>
    <col min="11" max="11" width="10.85546875" style="126" customWidth="1"/>
    <col min="12" max="12" width="10.7109375" style="126" customWidth="1"/>
    <col min="13" max="16384" width="9.140625" style="126"/>
  </cols>
  <sheetData>
    <row r="1" spans="1:16" s="71" customFormat="1">
      <c r="E1" s="1399"/>
      <c r="F1" s="1399"/>
      <c r="G1" s="1399"/>
      <c r="H1" s="1399"/>
      <c r="I1" s="1399"/>
      <c r="K1" s="625" t="s">
        <v>834</v>
      </c>
    </row>
    <row r="2" spans="1:16" s="71" customFormat="1" ht="15">
      <c r="A2" s="1400" t="s">
        <v>0</v>
      </c>
      <c r="B2" s="1400"/>
      <c r="C2" s="1400"/>
      <c r="D2" s="1400"/>
      <c r="E2" s="1400"/>
      <c r="F2" s="1400"/>
      <c r="G2" s="1400"/>
      <c r="H2" s="1400"/>
      <c r="I2" s="1400"/>
      <c r="J2" s="1400"/>
    </row>
    <row r="3" spans="1:16" s="71" customFormat="1" ht="20.25">
      <c r="A3" s="1086" t="s">
        <v>899</v>
      </c>
      <c r="B3" s="1086"/>
      <c r="C3" s="1086"/>
      <c r="D3" s="1086"/>
      <c r="E3" s="1086"/>
      <c r="F3" s="1086"/>
      <c r="G3" s="1086"/>
      <c r="H3" s="1086"/>
      <c r="I3" s="1086"/>
      <c r="J3" s="1086"/>
    </row>
    <row r="4" spans="1:16" s="71" customFormat="1" ht="14.25" customHeight="1"/>
    <row r="5" spans="1:16" ht="16.5" customHeight="1">
      <c r="A5" s="1401" t="s">
        <v>990</v>
      </c>
      <c r="B5" s="1401"/>
      <c r="C5" s="1401"/>
      <c r="D5" s="1401"/>
      <c r="E5" s="1401"/>
      <c r="F5" s="1401"/>
      <c r="G5" s="1401"/>
      <c r="H5" s="1401"/>
      <c r="I5" s="1401"/>
      <c r="J5" s="1401"/>
      <c r="K5" s="1401"/>
      <c r="L5" s="1401"/>
    </row>
    <row r="6" spans="1:16" ht="13.5" customHeight="1">
      <c r="A6" s="626"/>
      <c r="B6" s="626"/>
      <c r="C6" s="626"/>
      <c r="D6" s="626"/>
      <c r="E6" s="626"/>
      <c r="F6" s="626"/>
      <c r="G6" s="626"/>
      <c r="H6" s="626"/>
      <c r="I6" s="626"/>
      <c r="J6" s="626"/>
    </row>
    <row r="7" spans="1:16" ht="0.75" customHeight="1"/>
    <row r="8" spans="1:16">
      <c r="A8" s="1345" t="s">
        <v>722</v>
      </c>
      <c r="B8" s="1345"/>
      <c r="C8" s="627"/>
      <c r="H8" s="1402" t="s">
        <v>913</v>
      </c>
      <c r="I8" s="1402"/>
      <c r="J8" s="1402"/>
    </row>
    <row r="9" spans="1:16">
      <c r="A9" s="1406" t="s">
        <v>2</v>
      </c>
      <c r="B9" s="1406" t="s">
        <v>38</v>
      </c>
      <c r="C9" s="1404" t="s">
        <v>828</v>
      </c>
      <c r="D9" s="1404"/>
      <c r="E9" s="1404" t="s">
        <v>132</v>
      </c>
      <c r="F9" s="1404"/>
      <c r="G9" s="1404" t="s">
        <v>829</v>
      </c>
      <c r="H9" s="1404"/>
      <c r="I9" s="1404" t="s">
        <v>133</v>
      </c>
      <c r="J9" s="1404"/>
      <c r="K9" s="1404" t="s">
        <v>134</v>
      </c>
      <c r="L9" s="1404"/>
      <c r="O9" s="628"/>
      <c r="P9" s="629"/>
    </row>
    <row r="10" spans="1:16" ht="40.5" customHeight="1">
      <c r="A10" s="1406"/>
      <c r="B10" s="1406"/>
      <c r="C10" s="631" t="s">
        <v>830</v>
      </c>
      <c r="D10" s="631" t="s">
        <v>831</v>
      </c>
      <c r="E10" s="631" t="s">
        <v>832</v>
      </c>
      <c r="F10" s="631" t="s">
        <v>833</v>
      </c>
      <c r="G10" s="631" t="s">
        <v>832</v>
      </c>
      <c r="H10" s="631" t="s">
        <v>833</v>
      </c>
      <c r="I10" s="631" t="s">
        <v>830</v>
      </c>
      <c r="J10" s="631" t="s">
        <v>831</v>
      </c>
      <c r="K10" s="631" t="s">
        <v>830</v>
      </c>
      <c r="L10" s="631" t="s">
        <v>831</v>
      </c>
    </row>
    <row r="11" spans="1:16">
      <c r="A11" s="631">
        <v>1</v>
      </c>
      <c r="B11" s="631">
        <v>2</v>
      </c>
      <c r="C11" s="631">
        <v>3</v>
      </c>
      <c r="D11" s="631">
        <v>4</v>
      </c>
      <c r="E11" s="631">
        <v>5</v>
      </c>
      <c r="F11" s="631">
        <v>6</v>
      </c>
      <c r="G11" s="631">
        <v>7</v>
      </c>
      <c r="H11" s="631">
        <v>8</v>
      </c>
      <c r="I11" s="631">
        <v>9</v>
      </c>
      <c r="J11" s="631">
        <v>10</v>
      </c>
      <c r="K11" s="631">
        <v>11</v>
      </c>
      <c r="L11" s="631">
        <v>12</v>
      </c>
    </row>
    <row r="12" spans="1:16">
      <c r="A12" s="125">
        <v>1</v>
      </c>
      <c r="B12" s="225" t="s">
        <v>673</v>
      </c>
      <c r="C12" s="125">
        <v>0</v>
      </c>
      <c r="D12" s="125">
        <v>0</v>
      </c>
      <c r="E12" s="125">
        <v>0</v>
      </c>
      <c r="F12" s="125">
        <v>0</v>
      </c>
      <c r="G12" s="125">
        <v>0</v>
      </c>
      <c r="H12" s="125">
        <v>0</v>
      </c>
      <c r="I12" s="125">
        <v>0</v>
      </c>
      <c r="J12" s="125">
        <v>0</v>
      </c>
      <c r="K12" s="125">
        <v>0</v>
      </c>
      <c r="L12" s="125">
        <v>0</v>
      </c>
    </row>
    <row r="13" spans="1:16">
      <c r="A13" s="125">
        <v>2</v>
      </c>
      <c r="B13" s="225" t="s">
        <v>674</v>
      </c>
      <c r="C13" s="125">
        <v>0</v>
      </c>
      <c r="D13" s="125">
        <v>0</v>
      </c>
      <c r="E13" s="125">
        <v>0</v>
      </c>
      <c r="F13" s="125">
        <v>0</v>
      </c>
      <c r="G13" s="125">
        <v>0</v>
      </c>
      <c r="H13" s="125">
        <v>0</v>
      </c>
      <c r="I13" s="125">
        <v>0</v>
      </c>
      <c r="J13" s="125">
        <v>0</v>
      </c>
      <c r="K13" s="125">
        <v>0</v>
      </c>
      <c r="L13" s="125">
        <v>0</v>
      </c>
    </row>
    <row r="14" spans="1:16">
      <c r="A14" s="125">
        <v>3</v>
      </c>
      <c r="B14" s="225" t="s">
        <v>675</v>
      </c>
      <c r="C14" s="125">
        <v>0</v>
      </c>
      <c r="D14" s="125">
        <v>0</v>
      </c>
      <c r="E14" s="125">
        <v>0</v>
      </c>
      <c r="F14" s="125">
        <v>0</v>
      </c>
      <c r="G14" s="125">
        <v>0</v>
      </c>
      <c r="H14" s="125">
        <v>0</v>
      </c>
      <c r="I14" s="125">
        <v>0</v>
      </c>
      <c r="J14" s="125">
        <v>0</v>
      </c>
      <c r="K14" s="125">
        <v>0</v>
      </c>
      <c r="L14" s="125">
        <v>0</v>
      </c>
    </row>
    <row r="15" spans="1:16">
      <c r="A15" s="125">
        <v>4</v>
      </c>
      <c r="B15" s="225" t="s">
        <v>676</v>
      </c>
      <c r="C15" s="125">
        <v>0</v>
      </c>
      <c r="D15" s="125">
        <v>0</v>
      </c>
      <c r="E15" s="125">
        <v>0</v>
      </c>
      <c r="F15" s="125">
        <v>0</v>
      </c>
      <c r="G15" s="125">
        <v>0</v>
      </c>
      <c r="H15" s="125">
        <v>0</v>
      </c>
      <c r="I15" s="125">
        <v>0</v>
      </c>
      <c r="J15" s="125">
        <v>0</v>
      </c>
      <c r="K15" s="125">
        <v>0</v>
      </c>
      <c r="L15" s="125">
        <v>0</v>
      </c>
    </row>
    <row r="16" spans="1:16">
      <c r="A16" s="125">
        <v>5</v>
      </c>
      <c r="B16" s="225" t="s">
        <v>677</v>
      </c>
      <c r="C16" s="125">
        <v>0</v>
      </c>
      <c r="D16" s="125">
        <v>0</v>
      </c>
      <c r="E16" s="125">
        <v>0</v>
      </c>
      <c r="F16" s="125">
        <v>0</v>
      </c>
      <c r="G16" s="125">
        <v>0</v>
      </c>
      <c r="H16" s="125">
        <v>0</v>
      </c>
      <c r="I16" s="125">
        <v>0</v>
      </c>
      <c r="J16" s="125">
        <v>0</v>
      </c>
      <c r="K16" s="125">
        <v>0</v>
      </c>
      <c r="L16" s="125">
        <v>0</v>
      </c>
    </row>
    <row r="17" spans="1:12">
      <c r="A17" s="125">
        <v>6</v>
      </c>
      <c r="B17" s="225" t="s">
        <v>678</v>
      </c>
      <c r="C17" s="125">
        <v>0</v>
      </c>
      <c r="D17" s="125">
        <v>0</v>
      </c>
      <c r="E17" s="125">
        <v>0</v>
      </c>
      <c r="F17" s="125">
        <v>0</v>
      </c>
      <c r="G17" s="125">
        <v>0</v>
      </c>
      <c r="H17" s="125">
        <v>0</v>
      </c>
      <c r="I17" s="125">
        <v>0</v>
      </c>
      <c r="J17" s="125">
        <v>0</v>
      </c>
      <c r="K17" s="125">
        <v>0</v>
      </c>
      <c r="L17" s="125">
        <v>0</v>
      </c>
    </row>
    <row r="18" spans="1:12">
      <c r="A18" s="125">
        <v>7</v>
      </c>
      <c r="B18" s="225" t="s">
        <v>679</v>
      </c>
      <c r="C18" s="125">
        <v>0</v>
      </c>
      <c r="D18" s="125">
        <v>0</v>
      </c>
      <c r="E18" s="125">
        <v>0</v>
      </c>
      <c r="F18" s="125">
        <v>0</v>
      </c>
      <c r="G18" s="125">
        <v>0</v>
      </c>
      <c r="H18" s="125">
        <v>0</v>
      </c>
      <c r="I18" s="125">
        <v>0</v>
      </c>
      <c r="J18" s="125">
        <v>0</v>
      </c>
      <c r="K18" s="125">
        <v>0</v>
      </c>
      <c r="L18" s="125">
        <v>0</v>
      </c>
    </row>
    <row r="19" spans="1:12">
      <c r="A19" s="125">
        <v>8</v>
      </c>
      <c r="B19" s="225" t="s">
        <v>680</v>
      </c>
      <c r="C19" s="125">
        <v>0</v>
      </c>
      <c r="D19" s="125">
        <v>0</v>
      </c>
      <c r="E19" s="125">
        <v>0</v>
      </c>
      <c r="F19" s="125">
        <v>0</v>
      </c>
      <c r="G19" s="125">
        <v>0</v>
      </c>
      <c r="H19" s="125">
        <v>0</v>
      </c>
      <c r="I19" s="125">
        <v>0</v>
      </c>
      <c r="J19" s="125">
        <v>0</v>
      </c>
      <c r="K19" s="125">
        <v>0</v>
      </c>
      <c r="L19" s="125">
        <v>0</v>
      </c>
    </row>
    <row r="20" spans="1:12">
      <c r="A20" s="125">
        <v>9</v>
      </c>
      <c r="B20" s="225" t="s">
        <v>681</v>
      </c>
      <c r="C20" s="125">
        <v>0</v>
      </c>
      <c r="D20" s="125">
        <v>0</v>
      </c>
      <c r="E20" s="125">
        <v>0</v>
      </c>
      <c r="F20" s="125">
        <v>0</v>
      </c>
      <c r="G20" s="125">
        <v>0</v>
      </c>
      <c r="H20" s="125">
        <v>0</v>
      </c>
      <c r="I20" s="125">
        <v>0</v>
      </c>
      <c r="J20" s="125">
        <v>0</v>
      </c>
      <c r="K20" s="125">
        <v>0</v>
      </c>
      <c r="L20" s="125">
        <v>0</v>
      </c>
    </row>
    <row r="21" spans="1:12">
      <c r="A21" s="125">
        <v>10</v>
      </c>
      <c r="B21" s="225" t="s">
        <v>682</v>
      </c>
      <c r="C21" s="125">
        <v>0</v>
      </c>
      <c r="D21" s="125">
        <v>0</v>
      </c>
      <c r="E21" s="125">
        <v>0</v>
      </c>
      <c r="F21" s="125">
        <v>0</v>
      </c>
      <c r="G21" s="125">
        <v>0</v>
      </c>
      <c r="H21" s="125">
        <v>0</v>
      </c>
      <c r="I21" s="125">
        <v>0</v>
      </c>
      <c r="J21" s="125">
        <v>0</v>
      </c>
      <c r="K21" s="125">
        <v>0</v>
      </c>
      <c r="L21" s="125">
        <v>0</v>
      </c>
    </row>
    <row r="22" spans="1:12">
      <c r="A22" s="125">
        <v>11</v>
      </c>
      <c r="B22" s="225" t="s">
        <v>683</v>
      </c>
      <c r="C22" s="125">
        <v>0</v>
      </c>
      <c r="D22" s="125">
        <v>0</v>
      </c>
      <c r="E22" s="125">
        <v>0</v>
      </c>
      <c r="F22" s="125">
        <v>0</v>
      </c>
      <c r="G22" s="125">
        <v>0</v>
      </c>
      <c r="H22" s="125">
        <v>0</v>
      </c>
      <c r="I22" s="125">
        <v>0</v>
      </c>
      <c r="J22" s="125">
        <v>0</v>
      </c>
      <c r="K22" s="125">
        <v>0</v>
      </c>
      <c r="L22" s="125">
        <v>0</v>
      </c>
    </row>
    <row r="23" spans="1:12">
      <c r="A23" s="125">
        <v>12</v>
      </c>
      <c r="B23" s="225" t="s">
        <v>684</v>
      </c>
      <c r="C23" s="125">
        <v>0</v>
      </c>
      <c r="D23" s="125">
        <v>0</v>
      </c>
      <c r="E23" s="125">
        <v>0</v>
      </c>
      <c r="F23" s="125">
        <v>0</v>
      </c>
      <c r="G23" s="125">
        <v>0</v>
      </c>
      <c r="H23" s="125">
        <v>0</v>
      </c>
      <c r="I23" s="125">
        <v>0</v>
      </c>
      <c r="J23" s="125">
        <v>0</v>
      </c>
      <c r="K23" s="125">
        <v>0</v>
      </c>
      <c r="L23" s="125">
        <v>0</v>
      </c>
    </row>
    <row r="24" spans="1:12">
      <c r="A24" s="125">
        <v>13</v>
      </c>
      <c r="B24" s="225" t="s">
        <v>685</v>
      </c>
      <c r="C24" s="125">
        <v>0</v>
      </c>
      <c r="D24" s="125">
        <v>0</v>
      </c>
      <c r="E24" s="125">
        <v>0</v>
      </c>
      <c r="F24" s="125">
        <v>0</v>
      </c>
      <c r="G24" s="125">
        <v>0</v>
      </c>
      <c r="H24" s="125">
        <v>0</v>
      </c>
      <c r="I24" s="125">
        <v>0</v>
      </c>
      <c r="J24" s="125">
        <v>0</v>
      </c>
      <c r="K24" s="125">
        <v>0</v>
      </c>
      <c r="L24" s="125">
        <v>0</v>
      </c>
    </row>
    <row r="25" spans="1:12">
      <c r="A25" s="125">
        <v>14</v>
      </c>
      <c r="B25" s="225" t="s">
        <v>686</v>
      </c>
      <c r="C25" s="125">
        <v>0</v>
      </c>
      <c r="D25" s="125">
        <v>0</v>
      </c>
      <c r="E25" s="125">
        <v>0</v>
      </c>
      <c r="F25" s="125">
        <v>0</v>
      </c>
      <c r="G25" s="125">
        <v>0</v>
      </c>
      <c r="H25" s="125">
        <v>0</v>
      </c>
      <c r="I25" s="125">
        <v>0</v>
      </c>
      <c r="J25" s="125">
        <v>0</v>
      </c>
      <c r="K25" s="125">
        <v>0</v>
      </c>
      <c r="L25" s="125">
        <v>0</v>
      </c>
    </row>
    <row r="26" spans="1:12">
      <c r="A26" s="125">
        <v>15</v>
      </c>
      <c r="B26" s="225" t="s">
        <v>687</v>
      </c>
      <c r="C26" s="125">
        <v>0</v>
      </c>
      <c r="D26" s="125">
        <v>0</v>
      </c>
      <c r="E26" s="125">
        <v>0</v>
      </c>
      <c r="F26" s="125">
        <v>0</v>
      </c>
      <c r="G26" s="125">
        <v>0</v>
      </c>
      <c r="H26" s="125">
        <v>0</v>
      </c>
      <c r="I26" s="125">
        <v>0</v>
      </c>
      <c r="J26" s="125">
        <v>0</v>
      </c>
      <c r="K26" s="125">
        <v>0</v>
      </c>
      <c r="L26" s="125">
        <v>0</v>
      </c>
    </row>
    <row r="27" spans="1:12">
      <c r="A27" s="125">
        <v>16</v>
      </c>
      <c r="B27" s="227" t="s">
        <v>688</v>
      </c>
      <c r="C27" s="125">
        <v>0</v>
      </c>
      <c r="D27" s="125">
        <v>0</v>
      </c>
      <c r="E27" s="125">
        <v>0</v>
      </c>
      <c r="F27" s="125">
        <v>0</v>
      </c>
      <c r="G27" s="125">
        <v>0</v>
      </c>
      <c r="H27" s="125">
        <v>0</v>
      </c>
      <c r="I27" s="125">
        <v>0</v>
      </c>
      <c r="J27" s="125">
        <v>0</v>
      </c>
      <c r="K27" s="125">
        <v>0</v>
      </c>
      <c r="L27" s="125">
        <v>0</v>
      </c>
    </row>
    <row r="28" spans="1:12">
      <c r="A28" s="125">
        <v>17</v>
      </c>
      <c r="B28" s="227" t="s">
        <v>689</v>
      </c>
      <c r="C28" s="125">
        <v>0</v>
      </c>
      <c r="D28" s="125">
        <v>0</v>
      </c>
      <c r="E28" s="125">
        <v>0</v>
      </c>
      <c r="F28" s="125">
        <v>0</v>
      </c>
      <c r="G28" s="125">
        <v>0</v>
      </c>
      <c r="H28" s="125">
        <v>0</v>
      </c>
      <c r="I28" s="125">
        <v>0</v>
      </c>
      <c r="J28" s="125">
        <v>0</v>
      </c>
      <c r="K28" s="125">
        <v>0</v>
      </c>
      <c r="L28" s="125">
        <v>0</v>
      </c>
    </row>
    <row r="29" spans="1:12">
      <c r="A29" s="125">
        <v>18</v>
      </c>
      <c r="B29" s="227" t="s">
        <v>690</v>
      </c>
      <c r="C29" s="125">
        <v>0</v>
      </c>
      <c r="D29" s="125">
        <v>0</v>
      </c>
      <c r="E29" s="125">
        <v>0</v>
      </c>
      <c r="F29" s="125">
        <v>0</v>
      </c>
      <c r="G29" s="125">
        <v>0</v>
      </c>
      <c r="H29" s="125">
        <v>0</v>
      </c>
      <c r="I29" s="125">
        <v>0</v>
      </c>
      <c r="J29" s="125">
        <v>0</v>
      </c>
      <c r="K29" s="125">
        <v>0</v>
      </c>
      <c r="L29" s="125">
        <v>0</v>
      </c>
    </row>
    <row r="30" spans="1:12">
      <c r="A30" s="125">
        <v>19</v>
      </c>
      <c r="B30" s="227" t="s">
        <v>691</v>
      </c>
      <c r="C30" s="125">
        <v>0</v>
      </c>
      <c r="D30" s="125">
        <v>0</v>
      </c>
      <c r="E30" s="125">
        <v>0</v>
      </c>
      <c r="F30" s="125">
        <v>0</v>
      </c>
      <c r="G30" s="125">
        <v>0</v>
      </c>
      <c r="H30" s="125">
        <v>0</v>
      </c>
      <c r="I30" s="125">
        <v>0</v>
      </c>
      <c r="J30" s="125">
        <v>0</v>
      </c>
      <c r="K30" s="125">
        <v>0</v>
      </c>
      <c r="L30" s="125">
        <v>0</v>
      </c>
    </row>
    <row r="31" spans="1:12">
      <c r="A31" s="125">
        <v>20</v>
      </c>
      <c r="B31" s="227" t="s">
        <v>692</v>
      </c>
      <c r="C31" s="125">
        <v>0</v>
      </c>
      <c r="D31" s="125">
        <v>0</v>
      </c>
      <c r="E31" s="125">
        <v>0</v>
      </c>
      <c r="F31" s="125">
        <v>0</v>
      </c>
      <c r="G31" s="125">
        <v>0</v>
      </c>
      <c r="H31" s="125">
        <v>0</v>
      </c>
      <c r="I31" s="125">
        <v>0</v>
      </c>
      <c r="J31" s="125">
        <v>0</v>
      </c>
      <c r="K31" s="125">
        <v>0</v>
      </c>
      <c r="L31" s="125">
        <v>0</v>
      </c>
    </row>
    <row r="32" spans="1:12">
      <c r="A32" s="125">
        <v>21</v>
      </c>
      <c r="B32" s="227" t="s">
        <v>693</v>
      </c>
      <c r="C32" s="125">
        <v>0</v>
      </c>
      <c r="D32" s="125">
        <v>0</v>
      </c>
      <c r="E32" s="125">
        <v>0</v>
      </c>
      <c r="F32" s="125">
        <v>0</v>
      </c>
      <c r="G32" s="125">
        <v>0</v>
      </c>
      <c r="H32" s="125">
        <v>0</v>
      </c>
      <c r="I32" s="125">
        <v>0</v>
      </c>
      <c r="J32" s="125">
        <v>0</v>
      </c>
      <c r="K32" s="125">
        <v>0</v>
      </c>
      <c r="L32" s="125">
        <v>0</v>
      </c>
    </row>
    <row r="33" spans="1:12">
      <c r="A33" s="125">
        <v>22</v>
      </c>
      <c r="B33" s="227" t="s">
        <v>694</v>
      </c>
      <c r="C33" s="125">
        <v>0</v>
      </c>
      <c r="D33" s="125">
        <v>0</v>
      </c>
      <c r="E33" s="125">
        <v>0</v>
      </c>
      <c r="F33" s="125">
        <v>0</v>
      </c>
      <c r="G33" s="125">
        <v>0</v>
      </c>
      <c r="H33" s="125">
        <v>0</v>
      </c>
      <c r="I33" s="125">
        <v>0</v>
      </c>
      <c r="J33" s="125">
        <v>0</v>
      </c>
      <c r="K33" s="125">
        <v>0</v>
      </c>
      <c r="L33" s="125">
        <v>0</v>
      </c>
    </row>
    <row r="34" spans="1:12">
      <c r="A34" s="125">
        <v>23</v>
      </c>
      <c r="B34" s="227" t="s">
        <v>695</v>
      </c>
      <c r="C34" s="125">
        <v>0</v>
      </c>
      <c r="D34" s="125">
        <v>0</v>
      </c>
      <c r="E34" s="125">
        <v>0</v>
      </c>
      <c r="F34" s="125">
        <v>0</v>
      </c>
      <c r="G34" s="125">
        <v>0</v>
      </c>
      <c r="H34" s="125">
        <v>0</v>
      </c>
      <c r="I34" s="125">
        <v>0</v>
      </c>
      <c r="J34" s="125">
        <v>0</v>
      </c>
      <c r="K34" s="125">
        <v>0</v>
      </c>
      <c r="L34" s="125">
        <v>0</v>
      </c>
    </row>
    <row r="35" spans="1:12">
      <c r="A35" s="125">
        <v>24</v>
      </c>
      <c r="B35" s="227" t="s">
        <v>696</v>
      </c>
      <c r="C35" s="125">
        <v>0</v>
      </c>
      <c r="D35" s="125">
        <v>0</v>
      </c>
      <c r="E35" s="125">
        <v>0</v>
      </c>
      <c r="F35" s="125">
        <v>0</v>
      </c>
      <c r="G35" s="125">
        <v>0</v>
      </c>
      <c r="H35" s="125">
        <v>0</v>
      </c>
      <c r="I35" s="125">
        <v>0</v>
      </c>
      <c r="J35" s="125">
        <v>0</v>
      </c>
      <c r="K35" s="125">
        <v>0</v>
      </c>
      <c r="L35" s="125">
        <v>0</v>
      </c>
    </row>
    <row r="36" spans="1:12">
      <c r="A36" s="125">
        <v>25</v>
      </c>
      <c r="B36" s="227" t="s">
        <v>697</v>
      </c>
      <c r="C36" s="125">
        <v>0</v>
      </c>
      <c r="D36" s="125">
        <v>0</v>
      </c>
      <c r="E36" s="125">
        <v>0</v>
      </c>
      <c r="F36" s="125">
        <v>0</v>
      </c>
      <c r="G36" s="125">
        <v>0</v>
      </c>
      <c r="H36" s="125">
        <v>0</v>
      </c>
      <c r="I36" s="125">
        <v>0</v>
      </c>
      <c r="J36" s="125">
        <v>0</v>
      </c>
      <c r="K36" s="125">
        <v>0</v>
      </c>
      <c r="L36" s="125">
        <v>0</v>
      </c>
    </row>
    <row r="37" spans="1:12">
      <c r="A37" s="125">
        <v>26</v>
      </c>
      <c r="B37" s="227" t="s">
        <v>698</v>
      </c>
      <c r="C37" s="125">
        <v>0</v>
      </c>
      <c r="D37" s="125">
        <v>0</v>
      </c>
      <c r="E37" s="125">
        <v>0</v>
      </c>
      <c r="F37" s="125">
        <v>0</v>
      </c>
      <c r="G37" s="125">
        <v>0</v>
      </c>
      <c r="H37" s="125">
        <v>0</v>
      </c>
      <c r="I37" s="125">
        <v>0</v>
      </c>
      <c r="J37" s="125">
        <v>0</v>
      </c>
      <c r="K37" s="125">
        <v>0</v>
      </c>
      <c r="L37" s="125">
        <v>0</v>
      </c>
    </row>
    <row r="38" spans="1:12">
      <c r="A38" s="125">
        <v>27</v>
      </c>
      <c r="B38" s="227" t="s">
        <v>699</v>
      </c>
      <c r="C38" s="125">
        <v>0</v>
      </c>
      <c r="D38" s="125">
        <v>0</v>
      </c>
      <c r="E38" s="125">
        <v>0</v>
      </c>
      <c r="F38" s="125">
        <v>0</v>
      </c>
      <c r="G38" s="125">
        <v>0</v>
      </c>
      <c r="H38" s="125">
        <v>0</v>
      </c>
      <c r="I38" s="125">
        <v>0</v>
      </c>
      <c r="J38" s="125">
        <v>0</v>
      </c>
      <c r="K38" s="125">
        <v>0</v>
      </c>
      <c r="L38" s="125">
        <v>0</v>
      </c>
    </row>
    <row r="39" spans="1:12">
      <c r="A39" s="125">
        <v>28</v>
      </c>
      <c r="B39" s="227" t="s">
        <v>700</v>
      </c>
      <c r="C39" s="125">
        <v>0</v>
      </c>
      <c r="D39" s="125">
        <v>0</v>
      </c>
      <c r="E39" s="125">
        <v>0</v>
      </c>
      <c r="F39" s="125">
        <v>0</v>
      </c>
      <c r="G39" s="125">
        <v>0</v>
      </c>
      <c r="H39" s="125">
        <v>0</v>
      </c>
      <c r="I39" s="125">
        <v>0</v>
      </c>
      <c r="J39" s="125">
        <v>0</v>
      </c>
      <c r="K39" s="125">
        <v>0</v>
      </c>
      <c r="L39" s="125">
        <v>0</v>
      </c>
    </row>
    <row r="40" spans="1:12">
      <c r="A40" s="125">
        <v>29</v>
      </c>
      <c r="B40" s="227" t="s">
        <v>701</v>
      </c>
      <c r="C40" s="125">
        <v>0</v>
      </c>
      <c r="D40" s="125">
        <v>0</v>
      </c>
      <c r="E40" s="125">
        <v>0</v>
      </c>
      <c r="F40" s="125">
        <v>0</v>
      </c>
      <c r="G40" s="125">
        <v>0</v>
      </c>
      <c r="H40" s="125">
        <v>0</v>
      </c>
      <c r="I40" s="125">
        <v>0</v>
      </c>
      <c r="J40" s="125">
        <v>0</v>
      </c>
      <c r="K40" s="125">
        <v>0</v>
      </c>
      <c r="L40" s="125">
        <v>0</v>
      </c>
    </row>
    <row r="41" spans="1:12">
      <c r="A41" s="125">
        <v>30</v>
      </c>
      <c r="B41" s="227" t="s">
        <v>702</v>
      </c>
      <c r="C41" s="125">
        <v>0</v>
      </c>
      <c r="D41" s="125">
        <v>0</v>
      </c>
      <c r="E41" s="125">
        <v>0</v>
      </c>
      <c r="F41" s="125">
        <v>0</v>
      </c>
      <c r="G41" s="125">
        <v>0</v>
      </c>
      <c r="H41" s="125">
        <v>0</v>
      </c>
      <c r="I41" s="125">
        <v>0</v>
      </c>
      <c r="J41" s="125">
        <v>0</v>
      </c>
      <c r="K41" s="125">
        <v>0</v>
      </c>
      <c r="L41" s="125">
        <v>0</v>
      </c>
    </row>
    <row r="42" spans="1:12">
      <c r="A42" s="425" t="s">
        <v>18</v>
      </c>
      <c r="B42" s="426"/>
      <c r="C42" s="710">
        <f t="shared" ref="C42:L42" si="0">SUM(C12:C41)</f>
        <v>0</v>
      </c>
      <c r="D42" s="710">
        <f t="shared" si="0"/>
        <v>0</v>
      </c>
      <c r="E42" s="710">
        <f t="shared" si="0"/>
        <v>0</v>
      </c>
      <c r="F42" s="710">
        <f t="shared" si="0"/>
        <v>0</v>
      </c>
      <c r="G42" s="710">
        <f t="shared" si="0"/>
        <v>0</v>
      </c>
      <c r="H42" s="710">
        <f t="shared" si="0"/>
        <v>0</v>
      </c>
      <c r="I42" s="710">
        <f t="shared" si="0"/>
        <v>0</v>
      </c>
      <c r="J42" s="710">
        <f t="shared" si="0"/>
        <v>0</v>
      </c>
      <c r="K42" s="710">
        <f t="shared" si="0"/>
        <v>0</v>
      </c>
      <c r="L42" s="710">
        <f t="shared" si="0"/>
        <v>0</v>
      </c>
    </row>
    <row r="43" spans="1:12">
      <c r="A43" s="76"/>
      <c r="B43" s="95"/>
      <c r="C43" s="95"/>
      <c r="D43" s="629"/>
      <c r="E43" s="629"/>
      <c r="F43" s="629"/>
      <c r="G43" s="629"/>
      <c r="H43" s="629"/>
      <c r="I43" s="629"/>
      <c r="J43" s="629"/>
    </row>
    <row r="44" spans="1:12">
      <c r="A44" s="76"/>
      <c r="B44" s="95"/>
      <c r="C44" s="95"/>
      <c r="D44" s="629"/>
      <c r="E44" s="629"/>
      <c r="F44" s="629"/>
      <c r="G44" s="629"/>
      <c r="H44" s="629"/>
      <c r="I44" s="629"/>
      <c r="J44" s="629"/>
    </row>
    <row r="45" spans="1:12">
      <c r="A45" s="76"/>
      <c r="B45" s="95"/>
      <c r="C45" s="95"/>
      <c r="D45" s="629"/>
      <c r="E45" s="629"/>
      <c r="F45" s="629"/>
      <c r="G45" s="629"/>
      <c r="H45" s="629"/>
      <c r="I45" s="629"/>
      <c r="J45" s="629"/>
    </row>
    <row r="46" spans="1:12" ht="15.75" customHeight="1">
      <c r="A46" s="79" t="s">
        <v>11</v>
      </c>
      <c r="B46" s="79"/>
      <c r="C46" s="79"/>
      <c r="D46" s="79"/>
      <c r="E46" s="79"/>
      <c r="F46" s="79"/>
      <c r="G46" s="79"/>
      <c r="I46" s="1344" t="s">
        <v>12</v>
      </c>
      <c r="J46" s="1344"/>
    </row>
    <row r="47" spans="1:12" ht="12.75" customHeight="1">
      <c r="A47" s="1405" t="s">
        <v>710</v>
      </c>
      <c r="B47" s="1405"/>
      <c r="C47" s="1405"/>
      <c r="D47" s="1405"/>
      <c r="E47" s="1405"/>
      <c r="F47" s="1405"/>
      <c r="G47" s="1405"/>
      <c r="H47" s="1405"/>
      <c r="I47" s="1405"/>
      <c r="J47" s="1405"/>
    </row>
    <row r="48" spans="1:12" ht="12.75" customHeight="1">
      <c r="A48" s="630"/>
      <c r="B48" s="630"/>
      <c r="C48" s="630"/>
      <c r="D48" s="630"/>
      <c r="E48" s="630"/>
      <c r="F48" s="630"/>
      <c r="G48" s="630"/>
      <c r="H48" s="1344" t="s">
        <v>85</v>
      </c>
      <c r="I48" s="1344"/>
      <c r="J48" s="1344"/>
      <c r="K48" s="1344"/>
    </row>
    <row r="49" spans="1:10">
      <c r="A49" s="79"/>
      <c r="B49" s="79"/>
      <c r="C49" s="79"/>
      <c r="E49" s="79"/>
      <c r="H49" s="1345" t="s">
        <v>82</v>
      </c>
      <c r="I49" s="1345"/>
      <c r="J49" s="1345"/>
    </row>
    <row r="53" spans="1:10">
      <c r="A53" s="1403"/>
      <c r="B53" s="1403"/>
      <c r="C53" s="1403"/>
      <c r="D53" s="1403"/>
      <c r="E53" s="1403"/>
      <c r="F53" s="1403"/>
      <c r="G53" s="1403"/>
      <c r="H53" s="1403"/>
      <c r="I53" s="1403"/>
      <c r="J53" s="1403"/>
    </row>
    <row r="55" spans="1:10">
      <c r="A55" s="1403"/>
      <c r="B55" s="1403"/>
      <c r="C55" s="1403"/>
      <c r="D55" s="1403"/>
      <c r="E55" s="1403"/>
      <c r="F55" s="1403"/>
      <c r="G55" s="1403"/>
      <c r="H55" s="1403"/>
      <c r="I55" s="1403"/>
      <c r="J55" s="1403"/>
    </row>
  </sheetData>
  <mergeCells count="19">
    <mergeCell ref="A55:J55"/>
    <mergeCell ref="K9:L9"/>
    <mergeCell ref="I46:J46"/>
    <mergeCell ref="A47:J47"/>
    <mergeCell ref="H48:K48"/>
    <mergeCell ref="H49:J49"/>
    <mergeCell ref="A53:J53"/>
    <mergeCell ref="A9:A10"/>
    <mergeCell ref="B9:B10"/>
    <mergeCell ref="C9:D9"/>
    <mergeCell ref="E9:F9"/>
    <mergeCell ref="G9:H9"/>
    <mergeCell ref="I9:J9"/>
    <mergeCell ref="E1:I1"/>
    <mergeCell ref="A2:J2"/>
    <mergeCell ref="A3:J3"/>
    <mergeCell ref="A5:L5"/>
    <mergeCell ref="A8:B8"/>
    <mergeCell ref="H8:J8"/>
  </mergeCells>
  <printOptions horizontalCentered="1"/>
  <pageMargins left="0.70866141732283472" right="0.70866141732283472" top="0.23622047244094491" bottom="0" header="0.31496062992125984" footer="0.31496062992125984"/>
  <pageSetup paperSize="9" scale="88" orientation="landscape" r:id="rId1"/>
  <drawing r:id="rId2"/>
</worksheet>
</file>

<file path=xl/worksheets/sheet8.xml><?xml version="1.0" encoding="utf-8"?>
<worksheet xmlns="http://schemas.openxmlformats.org/spreadsheetml/2006/main" xmlns:r="http://schemas.openxmlformats.org/officeDocument/2006/relationships">
  <sheetPr>
    <tabColor rgb="FF00B050"/>
    <pageSetUpPr fitToPage="1"/>
  </sheetPr>
  <dimension ref="A1:N54"/>
  <sheetViews>
    <sheetView zoomScaleSheetLayoutView="85" workbookViewId="0">
      <selection activeCell="G7" sqref="G7"/>
    </sheetView>
  </sheetViews>
  <sheetFormatPr defaultRowHeight="12.75"/>
  <cols>
    <col min="1" max="1" width="6.28515625" customWidth="1"/>
    <col min="2" max="2" width="17.5703125" customWidth="1"/>
    <col min="3" max="3" width="9.7109375" customWidth="1"/>
    <col min="5" max="5" width="9.5703125" customWidth="1"/>
    <col min="6" max="6" width="9.7109375" customWidth="1"/>
    <col min="7" max="7" width="10" customWidth="1"/>
    <col min="8" max="8" width="9.85546875" customWidth="1"/>
    <col min="10" max="10" width="10.7109375" customWidth="1"/>
    <col min="11" max="11" width="8.85546875" customWidth="1"/>
    <col min="12" max="12" width="9.85546875" customWidth="1"/>
    <col min="13" max="13" width="8.85546875" customWidth="1"/>
    <col min="14" max="14" width="12" customWidth="1"/>
  </cols>
  <sheetData>
    <row r="1" spans="1:14" ht="12.75" customHeight="1">
      <c r="D1" s="1008"/>
      <c r="E1" s="1008"/>
      <c r="F1" s="1008"/>
      <c r="G1" s="1008"/>
      <c r="H1" s="1008"/>
      <c r="I1" s="1008"/>
      <c r="L1" s="1132" t="s">
        <v>87</v>
      </c>
      <c r="M1" s="1132"/>
    </row>
    <row r="2" spans="1:14" ht="15.75">
      <c r="A2" s="1005" t="s">
        <v>0</v>
      </c>
      <c r="B2" s="1005"/>
      <c r="C2" s="1005"/>
      <c r="D2" s="1005"/>
      <c r="E2" s="1005"/>
      <c r="F2" s="1005"/>
      <c r="G2" s="1005"/>
      <c r="H2" s="1005"/>
      <c r="I2" s="1005"/>
      <c r="J2" s="1005"/>
      <c r="K2" s="1005"/>
      <c r="L2" s="1005"/>
      <c r="M2" s="1005"/>
    </row>
    <row r="3" spans="1:14" ht="20.25">
      <c r="A3" s="1006" t="s">
        <v>899</v>
      </c>
      <c r="B3" s="1006"/>
      <c r="C3" s="1006"/>
      <c r="D3" s="1006"/>
      <c r="E3" s="1006"/>
      <c r="F3" s="1006"/>
      <c r="G3" s="1006"/>
      <c r="H3" s="1006"/>
      <c r="I3" s="1006"/>
      <c r="J3" s="1006"/>
      <c r="K3" s="1006"/>
      <c r="L3" s="1006"/>
      <c r="M3" s="1006"/>
    </row>
    <row r="4" spans="1:14" ht="11.25" customHeight="1"/>
    <row r="5" spans="1:14" ht="15.75">
      <c r="A5" s="1131" t="s">
        <v>906</v>
      </c>
      <c r="B5" s="1131"/>
      <c r="C5" s="1131"/>
      <c r="D5" s="1131"/>
      <c r="E5" s="1131"/>
      <c r="F5" s="1131"/>
      <c r="G5" s="1131"/>
      <c r="H5" s="1131"/>
      <c r="I5" s="1131"/>
      <c r="J5" s="1131"/>
      <c r="K5" s="1131"/>
      <c r="L5" s="1131"/>
      <c r="M5" s="1131"/>
    </row>
    <row r="7" spans="1:14">
      <c r="A7" s="942" t="s">
        <v>722</v>
      </c>
      <c r="B7" s="942"/>
      <c r="K7" s="88"/>
      <c r="L7" s="1128" t="s">
        <v>913</v>
      </c>
      <c r="M7" s="1128"/>
      <c r="N7" s="1128"/>
    </row>
    <row r="8" spans="1:14">
      <c r="A8" s="25"/>
      <c r="B8" s="25"/>
      <c r="K8" s="81"/>
      <c r="L8" s="102"/>
      <c r="M8" s="106"/>
      <c r="N8" s="102"/>
    </row>
    <row r="9" spans="1:14" ht="15.75" customHeight="1">
      <c r="A9" s="1129" t="s">
        <v>2</v>
      </c>
      <c r="B9" s="1129" t="s">
        <v>3</v>
      </c>
      <c r="C9" s="976" t="s">
        <v>4</v>
      </c>
      <c r="D9" s="976"/>
      <c r="E9" s="976"/>
      <c r="F9" s="953"/>
      <c r="G9" s="1126"/>
      <c r="H9" s="1019" t="s">
        <v>102</v>
      </c>
      <c r="I9" s="1019"/>
      <c r="J9" s="1019"/>
      <c r="K9" s="1019"/>
      <c r="L9" s="1019"/>
      <c r="M9" s="1129" t="s">
        <v>139</v>
      </c>
      <c r="N9" s="1127" t="s">
        <v>140</v>
      </c>
    </row>
    <row r="10" spans="1:14" ht="38.25">
      <c r="A10" s="1130"/>
      <c r="B10" s="1130"/>
      <c r="C10" s="3" t="s">
        <v>5</v>
      </c>
      <c r="D10" s="3" t="s">
        <v>6</v>
      </c>
      <c r="E10" s="3" t="s">
        <v>373</v>
      </c>
      <c r="F10" s="5" t="s">
        <v>100</v>
      </c>
      <c r="G10" s="4" t="s">
        <v>374</v>
      </c>
      <c r="H10" s="3" t="s">
        <v>5</v>
      </c>
      <c r="I10" s="3" t="s">
        <v>6</v>
      </c>
      <c r="J10" s="3" t="s">
        <v>373</v>
      </c>
      <c r="K10" s="5" t="s">
        <v>100</v>
      </c>
      <c r="L10" s="5" t="s">
        <v>375</v>
      </c>
      <c r="M10" s="1130"/>
      <c r="N10" s="1127"/>
    </row>
    <row r="11" spans="1:14" s="12" customFormat="1">
      <c r="A11" s="3">
        <v>1</v>
      </c>
      <c r="B11" s="3">
        <v>2</v>
      </c>
      <c r="C11" s="3">
        <v>3</v>
      </c>
      <c r="D11" s="3">
        <v>4</v>
      </c>
      <c r="E11" s="3">
        <v>5</v>
      </c>
      <c r="F11" s="3">
        <v>6</v>
      </c>
      <c r="G11" s="3">
        <v>7</v>
      </c>
      <c r="H11" s="3">
        <v>8</v>
      </c>
      <c r="I11" s="3">
        <v>9</v>
      </c>
      <c r="J11" s="3">
        <v>10</v>
      </c>
      <c r="K11" s="3">
        <v>11</v>
      </c>
      <c r="L11" s="3">
        <v>12</v>
      </c>
      <c r="M11" s="3">
        <v>13</v>
      </c>
      <c r="N11" s="3">
        <v>14</v>
      </c>
    </row>
    <row r="12" spans="1:14" s="12" customFormat="1">
      <c r="A12" s="218">
        <v>1</v>
      </c>
      <c r="B12" s="225" t="s">
        <v>673</v>
      </c>
      <c r="C12" s="904">
        <v>840</v>
      </c>
      <c r="D12" s="667">
        <v>0</v>
      </c>
      <c r="E12" s="255">
        <v>0</v>
      </c>
      <c r="F12" s="666">
        <v>0</v>
      </c>
      <c r="G12" s="379">
        <f>C12+D12+E12+F12</f>
        <v>840</v>
      </c>
      <c r="H12" s="904">
        <f>C12</f>
        <v>840</v>
      </c>
      <c r="I12" s="667">
        <f>D12</f>
        <v>0</v>
      </c>
      <c r="J12" s="255">
        <f>E12</f>
        <v>0</v>
      </c>
      <c r="K12" s="666">
        <f>F12</f>
        <v>0</v>
      </c>
      <c r="L12" s="255">
        <f>H12+I12+J12+K12</f>
        <v>840</v>
      </c>
      <c r="M12" s="255">
        <v>0</v>
      </c>
      <c r="N12" s="308">
        <v>0</v>
      </c>
    </row>
    <row r="13" spans="1:14" s="12" customFormat="1">
      <c r="A13" s="218">
        <v>2</v>
      </c>
      <c r="B13" s="225" t="s">
        <v>674</v>
      </c>
      <c r="C13" s="904">
        <v>1412</v>
      </c>
      <c r="D13" s="667">
        <v>2</v>
      </c>
      <c r="E13" s="255">
        <v>0</v>
      </c>
      <c r="F13" s="666">
        <v>10</v>
      </c>
      <c r="G13" s="379">
        <f>C13+D13+E13+F13</f>
        <v>1424</v>
      </c>
      <c r="H13" s="904">
        <f t="shared" ref="H13:H41" si="0">C13</f>
        <v>1412</v>
      </c>
      <c r="I13" s="667">
        <f t="shared" ref="I13:I41" si="1">D13</f>
        <v>2</v>
      </c>
      <c r="J13" s="255">
        <f t="shared" ref="J13:J41" si="2">E13</f>
        <v>0</v>
      </c>
      <c r="K13" s="666">
        <f t="shared" ref="K13:K41" si="3">F13</f>
        <v>10</v>
      </c>
      <c r="L13" s="255">
        <f t="shared" ref="L13:L41" si="4">H13+I13+J13+K13</f>
        <v>1424</v>
      </c>
      <c r="M13" s="255">
        <v>0</v>
      </c>
      <c r="N13" s="308">
        <v>0</v>
      </c>
    </row>
    <row r="14" spans="1:14" s="12" customFormat="1">
      <c r="A14" s="218">
        <v>3</v>
      </c>
      <c r="B14" s="225" t="s">
        <v>675</v>
      </c>
      <c r="C14" s="904">
        <v>883</v>
      </c>
      <c r="D14" s="667">
        <v>2</v>
      </c>
      <c r="E14" s="255">
        <v>0</v>
      </c>
      <c r="F14" s="666">
        <v>0</v>
      </c>
      <c r="G14" s="379">
        <f>C14+D14+E14+F14</f>
        <v>885</v>
      </c>
      <c r="H14" s="904">
        <f t="shared" si="0"/>
        <v>883</v>
      </c>
      <c r="I14" s="667">
        <f t="shared" si="1"/>
        <v>2</v>
      </c>
      <c r="J14" s="255">
        <f t="shared" si="2"/>
        <v>0</v>
      </c>
      <c r="K14" s="666">
        <f t="shared" si="3"/>
        <v>0</v>
      </c>
      <c r="L14" s="255">
        <f t="shared" si="4"/>
        <v>885</v>
      </c>
      <c r="M14" s="255">
        <v>0</v>
      </c>
      <c r="N14" s="308">
        <v>0</v>
      </c>
    </row>
    <row r="15" spans="1:14" s="12" customFormat="1">
      <c r="A15" s="218">
        <v>4</v>
      </c>
      <c r="B15" s="225" t="s">
        <v>676</v>
      </c>
      <c r="C15" s="904">
        <v>977</v>
      </c>
      <c r="D15" s="667">
        <v>14</v>
      </c>
      <c r="E15" s="255">
        <v>0</v>
      </c>
      <c r="F15" s="666">
        <v>4</v>
      </c>
      <c r="G15" s="379">
        <f>C15+D15+E15+F15</f>
        <v>995</v>
      </c>
      <c r="H15" s="904">
        <f t="shared" si="0"/>
        <v>977</v>
      </c>
      <c r="I15" s="667">
        <f t="shared" si="1"/>
        <v>14</v>
      </c>
      <c r="J15" s="255">
        <f t="shared" si="2"/>
        <v>0</v>
      </c>
      <c r="K15" s="666">
        <f t="shared" si="3"/>
        <v>4</v>
      </c>
      <c r="L15" s="255">
        <f t="shared" si="4"/>
        <v>995</v>
      </c>
      <c r="M15" s="255">
        <v>0</v>
      </c>
      <c r="N15" s="308">
        <v>0</v>
      </c>
    </row>
    <row r="16" spans="1:14" s="12" customFormat="1">
      <c r="A16" s="218">
        <v>5</v>
      </c>
      <c r="B16" s="225" t="s">
        <v>677</v>
      </c>
      <c r="C16" s="904">
        <v>1192</v>
      </c>
      <c r="D16" s="667">
        <v>0</v>
      </c>
      <c r="E16" s="255">
        <v>0</v>
      </c>
      <c r="F16" s="666">
        <v>0</v>
      </c>
      <c r="G16" s="379">
        <f>C16+D16+E16+F16</f>
        <v>1192</v>
      </c>
      <c r="H16" s="904">
        <f t="shared" si="0"/>
        <v>1192</v>
      </c>
      <c r="I16" s="667">
        <f t="shared" si="1"/>
        <v>0</v>
      </c>
      <c r="J16" s="255">
        <f t="shared" si="2"/>
        <v>0</v>
      </c>
      <c r="K16" s="666">
        <f t="shared" si="3"/>
        <v>0</v>
      </c>
      <c r="L16" s="255">
        <f t="shared" si="4"/>
        <v>1192</v>
      </c>
      <c r="M16" s="255">
        <v>0</v>
      </c>
      <c r="N16" s="308">
        <v>0</v>
      </c>
    </row>
    <row r="17" spans="1:14" s="12" customFormat="1">
      <c r="A17" s="218">
        <v>6</v>
      </c>
      <c r="B17" s="225" t="s">
        <v>678</v>
      </c>
      <c r="C17" s="904">
        <v>490</v>
      </c>
      <c r="D17" s="667">
        <v>0</v>
      </c>
      <c r="E17" s="255">
        <v>0</v>
      </c>
      <c r="F17" s="666">
        <v>0</v>
      </c>
      <c r="G17" s="379">
        <f t="shared" ref="G17:G41" si="5">C17+D17+E17+F17</f>
        <v>490</v>
      </c>
      <c r="H17" s="904">
        <f t="shared" si="0"/>
        <v>490</v>
      </c>
      <c r="I17" s="667">
        <f t="shared" si="1"/>
        <v>0</v>
      </c>
      <c r="J17" s="255">
        <f t="shared" si="2"/>
        <v>0</v>
      </c>
      <c r="K17" s="666">
        <f t="shared" si="3"/>
        <v>0</v>
      </c>
      <c r="L17" s="255">
        <f t="shared" si="4"/>
        <v>490</v>
      </c>
      <c r="M17" s="255">
        <v>0</v>
      </c>
      <c r="N17" s="308">
        <v>0</v>
      </c>
    </row>
    <row r="18" spans="1:14" s="12" customFormat="1">
      <c r="A18" s="218">
        <v>7</v>
      </c>
      <c r="B18" s="225" t="s">
        <v>679</v>
      </c>
      <c r="C18" s="904">
        <v>1216</v>
      </c>
      <c r="D18" s="667">
        <v>7</v>
      </c>
      <c r="E18" s="255">
        <v>0</v>
      </c>
      <c r="F18" s="666">
        <v>3</v>
      </c>
      <c r="G18" s="379">
        <f t="shared" si="5"/>
        <v>1226</v>
      </c>
      <c r="H18" s="904">
        <f t="shared" si="0"/>
        <v>1216</v>
      </c>
      <c r="I18" s="667">
        <f t="shared" si="1"/>
        <v>7</v>
      </c>
      <c r="J18" s="255">
        <f t="shared" si="2"/>
        <v>0</v>
      </c>
      <c r="K18" s="666">
        <f t="shared" si="3"/>
        <v>3</v>
      </c>
      <c r="L18" s="255">
        <f t="shared" si="4"/>
        <v>1226</v>
      </c>
      <c r="M18" s="255">
        <v>0</v>
      </c>
      <c r="N18" s="308">
        <v>0</v>
      </c>
    </row>
    <row r="19" spans="1:14" s="12" customFormat="1">
      <c r="A19" s="218">
        <v>8</v>
      </c>
      <c r="B19" s="225" t="s">
        <v>680</v>
      </c>
      <c r="C19" s="904">
        <v>295</v>
      </c>
      <c r="D19" s="667">
        <v>0</v>
      </c>
      <c r="E19" s="255">
        <v>0</v>
      </c>
      <c r="F19" s="666">
        <v>0</v>
      </c>
      <c r="G19" s="379">
        <f t="shared" si="5"/>
        <v>295</v>
      </c>
      <c r="H19" s="904">
        <f t="shared" si="0"/>
        <v>295</v>
      </c>
      <c r="I19" s="667">
        <f t="shared" si="1"/>
        <v>0</v>
      </c>
      <c r="J19" s="255">
        <f t="shared" si="2"/>
        <v>0</v>
      </c>
      <c r="K19" s="666">
        <f t="shared" si="3"/>
        <v>0</v>
      </c>
      <c r="L19" s="255">
        <f t="shared" si="4"/>
        <v>295</v>
      </c>
      <c r="M19" s="255">
        <v>0</v>
      </c>
      <c r="N19" s="308">
        <v>0</v>
      </c>
    </row>
    <row r="20" spans="1:14" s="12" customFormat="1">
      <c r="A20" s="218">
        <v>9</v>
      </c>
      <c r="B20" s="225" t="s">
        <v>681</v>
      </c>
      <c r="C20" s="904">
        <v>759</v>
      </c>
      <c r="D20" s="667">
        <v>0</v>
      </c>
      <c r="E20" s="255">
        <v>0</v>
      </c>
      <c r="F20" s="666">
        <v>0</v>
      </c>
      <c r="G20" s="379">
        <f t="shared" si="5"/>
        <v>759</v>
      </c>
      <c r="H20" s="904">
        <f t="shared" si="0"/>
        <v>759</v>
      </c>
      <c r="I20" s="667">
        <f t="shared" si="1"/>
        <v>0</v>
      </c>
      <c r="J20" s="255">
        <f t="shared" si="2"/>
        <v>0</v>
      </c>
      <c r="K20" s="666">
        <f t="shared" si="3"/>
        <v>0</v>
      </c>
      <c r="L20" s="255">
        <f t="shared" si="4"/>
        <v>759</v>
      </c>
      <c r="M20" s="255">
        <v>0</v>
      </c>
      <c r="N20" s="308">
        <v>0</v>
      </c>
    </row>
    <row r="21" spans="1:14" s="12" customFormat="1">
      <c r="A21" s="218">
        <v>10</v>
      </c>
      <c r="B21" s="225" t="s">
        <v>682</v>
      </c>
      <c r="C21" s="904">
        <v>650</v>
      </c>
      <c r="D21" s="667">
        <v>1</v>
      </c>
      <c r="E21" s="255">
        <v>0</v>
      </c>
      <c r="F21" s="666">
        <v>0</v>
      </c>
      <c r="G21" s="379">
        <f t="shared" si="5"/>
        <v>651</v>
      </c>
      <c r="H21" s="904">
        <f t="shared" si="0"/>
        <v>650</v>
      </c>
      <c r="I21" s="667">
        <f t="shared" si="1"/>
        <v>1</v>
      </c>
      <c r="J21" s="255">
        <f t="shared" si="2"/>
        <v>0</v>
      </c>
      <c r="K21" s="666">
        <f t="shared" si="3"/>
        <v>0</v>
      </c>
      <c r="L21" s="255">
        <f t="shared" si="4"/>
        <v>651</v>
      </c>
      <c r="M21" s="255">
        <v>0</v>
      </c>
      <c r="N21" s="308">
        <v>0</v>
      </c>
    </row>
    <row r="22" spans="1:14" s="12" customFormat="1">
      <c r="A22" s="218">
        <v>11</v>
      </c>
      <c r="B22" s="225" t="s">
        <v>683</v>
      </c>
      <c r="C22" s="904">
        <v>2039</v>
      </c>
      <c r="D22" s="667">
        <v>4</v>
      </c>
      <c r="E22" s="255">
        <v>0</v>
      </c>
      <c r="F22" s="666">
        <v>0</v>
      </c>
      <c r="G22" s="379">
        <f t="shared" si="5"/>
        <v>2043</v>
      </c>
      <c r="H22" s="904">
        <f t="shared" si="0"/>
        <v>2039</v>
      </c>
      <c r="I22" s="667">
        <f t="shared" si="1"/>
        <v>4</v>
      </c>
      <c r="J22" s="255">
        <f t="shared" si="2"/>
        <v>0</v>
      </c>
      <c r="K22" s="666">
        <f t="shared" si="3"/>
        <v>0</v>
      </c>
      <c r="L22" s="255">
        <f t="shared" si="4"/>
        <v>2043</v>
      </c>
      <c r="M22" s="255">
        <v>0</v>
      </c>
      <c r="N22" s="308">
        <v>0</v>
      </c>
    </row>
    <row r="23" spans="1:14" s="12" customFormat="1">
      <c r="A23" s="218">
        <v>12</v>
      </c>
      <c r="B23" s="225" t="s">
        <v>684</v>
      </c>
      <c r="C23" s="904">
        <v>759</v>
      </c>
      <c r="D23" s="667">
        <v>3</v>
      </c>
      <c r="E23" s="255">
        <v>0</v>
      </c>
      <c r="F23" s="666">
        <v>2</v>
      </c>
      <c r="G23" s="379">
        <f t="shared" si="5"/>
        <v>764</v>
      </c>
      <c r="H23" s="904">
        <f t="shared" si="0"/>
        <v>759</v>
      </c>
      <c r="I23" s="667">
        <f t="shared" si="1"/>
        <v>3</v>
      </c>
      <c r="J23" s="255">
        <f t="shared" si="2"/>
        <v>0</v>
      </c>
      <c r="K23" s="666">
        <f t="shared" si="3"/>
        <v>2</v>
      </c>
      <c r="L23" s="255">
        <f t="shared" si="4"/>
        <v>764</v>
      </c>
      <c r="M23" s="255">
        <v>0</v>
      </c>
      <c r="N23" s="308">
        <v>0</v>
      </c>
    </row>
    <row r="24" spans="1:14" s="12" customFormat="1">
      <c r="A24" s="218">
        <v>13</v>
      </c>
      <c r="B24" s="225" t="s">
        <v>685</v>
      </c>
      <c r="C24" s="904">
        <v>1181</v>
      </c>
      <c r="D24" s="667">
        <v>9</v>
      </c>
      <c r="E24" s="255">
        <v>0</v>
      </c>
      <c r="F24" s="666">
        <v>34</v>
      </c>
      <c r="G24" s="379">
        <f t="shared" si="5"/>
        <v>1224</v>
      </c>
      <c r="H24" s="904">
        <f t="shared" si="0"/>
        <v>1181</v>
      </c>
      <c r="I24" s="667">
        <f t="shared" si="1"/>
        <v>9</v>
      </c>
      <c r="J24" s="255">
        <f t="shared" si="2"/>
        <v>0</v>
      </c>
      <c r="K24" s="666">
        <f t="shared" si="3"/>
        <v>34</v>
      </c>
      <c r="L24" s="255">
        <f t="shared" si="4"/>
        <v>1224</v>
      </c>
      <c r="M24" s="255">
        <v>0</v>
      </c>
      <c r="N24" s="308">
        <v>0</v>
      </c>
    </row>
    <row r="25" spans="1:14" s="12" customFormat="1">
      <c r="A25" s="218">
        <v>14</v>
      </c>
      <c r="B25" s="225" t="s">
        <v>686</v>
      </c>
      <c r="C25" s="904">
        <v>329</v>
      </c>
      <c r="D25" s="667">
        <v>2</v>
      </c>
      <c r="E25" s="255">
        <v>0</v>
      </c>
      <c r="F25" s="666">
        <v>0</v>
      </c>
      <c r="G25" s="379">
        <f t="shared" si="5"/>
        <v>331</v>
      </c>
      <c r="H25" s="904">
        <f t="shared" si="0"/>
        <v>329</v>
      </c>
      <c r="I25" s="667">
        <f t="shared" si="1"/>
        <v>2</v>
      </c>
      <c r="J25" s="255">
        <f t="shared" si="2"/>
        <v>0</v>
      </c>
      <c r="K25" s="666">
        <f t="shared" si="3"/>
        <v>0</v>
      </c>
      <c r="L25" s="255">
        <f t="shared" si="4"/>
        <v>331</v>
      </c>
      <c r="M25" s="255">
        <v>0</v>
      </c>
      <c r="N25" s="308">
        <v>0</v>
      </c>
    </row>
    <row r="26" spans="1:14" s="12" customFormat="1">
      <c r="A26" s="218">
        <v>15</v>
      </c>
      <c r="B26" s="225" t="s">
        <v>687</v>
      </c>
      <c r="C26" s="904">
        <v>1442</v>
      </c>
      <c r="D26" s="667">
        <v>0</v>
      </c>
      <c r="E26" s="255">
        <v>0</v>
      </c>
      <c r="F26" s="666">
        <v>0</v>
      </c>
      <c r="G26" s="379">
        <f t="shared" si="5"/>
        <v>1442</v>
      </c>
      <c r="H26" s="904">
        <f t="shared" si="0"/>
        <v>1442</v>
      </c>
      <c r="I26" s="667">
        <f t="shared" si="1"/>
        <v>0</v>
      </c>
      <c r="J26" s="255">
        <f t="shared" si="2"/>
        <v>0</v>
      </c>
      <c r="K26" s="666">
        <f t="shared" si="3"/>
        <v>0</v>
      </c>
      <c r="L26" s="255">
        <f t="shared" si="4"/>
        <v>1442</v>
      </c>
      <c r="M26" s="255">
        <v>0</v>
      </c>
      <c r="N26" s="308">
        <v>0</v>
      </c>
    </row>
    <row r="27" spans="1:14">
      <c r="A27" s="218">
        <v>16</v>
      </c>
      <c r="B27" s="225" t="s">
        <v>688</v>
      </c>
      <c r="C27" s="904">
        <v>1016</v>
      </c>
      <c r="D27" s="667">
        <v>0</v>
      </c>
      <c r="E27" s="255">
        <v>0</v>
      </c>
      <c r="F27" s="666">
        <v>0</v>
      </c>
      <c r="G27" s="379">
        <f t="shared" si="5"/>
        <v>1016</v>
      </c>
      <c r="H27" s="904">
        <f t="shared" si="0"/>
        <v>1016</v>
      </c>
      <c r="I27" s="667">
        <f t="shared" si="1"/>
        <v>0</v>
      </c>
      <c r="J27" s="255">
        <f t="shared" si="2"/>
        <v>0</v>
      </c>
      <c r="K27" s="666">
        <f t="shared" si="3"/>
        <v>0</v>
      </c>
      <c r="L27" s="255">
        <f t="shared" si="4"/>
        <v>1016</v>
      </c>
      <c r="M27" s="255">
        <v>0</v>
      </c>
      <c r="N27" s="308">
        <v>0</v>
      </c>
    </row>
    <row r="28" spans="1:14">
      <c r="A28" s="218">
        <v>17</v>
      </c>
      <c r="B28" s="225" t="s">
        <v>689</v>
      </c>
      <c r="C28" s="904">
        <v>1049</v>
      </c>
      <c r="D28" s="667">
        <v>12</v>
      </c>
      <c r="E28" s="255">
        <v>0</v>
      </c>
      <c r="F28" s="666">
        <v>6</v>
      </c>
      <c r="G28" s="379">
        <f t="shared" si="5"/>
        <v>1067</v>
      </c>
      <c r="H28" s="904">
        <f t="shared" si="0"/>
        <v>1049</v>
      </c>
      <c r="I28" s="667">
        <f t="shared" si="1"/>
        <v>12</v>
      </c>
      <c r="J28" s="255">
        <f t="shared" si="2"/>
        <v>0</v>
      </c>
      <c r="K28" s="666">
        <f t="shared" si="3"/>
        <v>6</v>
      </c>
      <c r="L28" s="255">
        <f t="shared" si="4"/>
        <v>1067</v>
      </c>
      <c r="M28" s="255">
        <v>0</v>
      </c>
      <c r="N28" s="308">
        <v>0</v>
      </c>
    </row>
    <row r="29" spans="1:14">
      <c r="A29" s="218">
        <v>18</v>
      </c>
      <c r="B29" s="225" t="s">
        <v>690</v>
      </c>
      <c r="C29" s="904">
        <v>1538</v>
      </c>
      <c r="D29" s="667">
        <v>5</v>
      </c>
      <c r="E29" s="255">
        <v>0</v>
      </c>
      <c r="F29" s="666">
        <v>0</v>
      </c>
      <c r="G29" s="379">
        <f t="shared" si="5"/>
        <v>1543</v>
      </c>
      <c r="H29" s="904">
        <f t="shared" si="0"/>
        <v>1538</v>
      </c>
      <c r="I29" s="667">
        <f t="shared" si="1"/>
        <v>5</v>
      </c>
      <c r="J29" s="255">
        <f t="shared" si="2"/>
        <v>0</v>
      </c>
      <c r="K29" s="666">
        <f t="shared" si="3"/>
        <v>0</v>
      </c>
      <c r="L29" s="255">
        <f t="shared" si="4"/>
        <v>1543</v>
      </c>
      <c r="M29" s="255">
        <v>0</v>
      </c>
      <c r="N29" s="308">
        <v>0</v>
      </c>
    </row>
    <row r="30" spans="1:14">
      <c r="A30" s="218">
        <v>19</v>
      </c>
      <c r="B30" s="225" t="s">
        <v>691</v>
      </c>
      <c r="C30" s="904">
        <v>766</v>
      </c>
      <c r="D30" s="667">
        <v>4</v>
      </c>
      <c r="E30" s="255">
        <v>0</v>
      </c>
      <c r="F30" s="666">
        <v>1</v>
      </c>
      <c r="G30" s="379">
        <f t="shared" si="5"/>
        <v>771</v>
      </c>
      <c r="H30" s="904">
        <f t="shared" si="0"/>
        <v>766</v>
      </c>
      <c r="I30" s="667">
        <f t="shared" si="1"/>
        <v>4</v>
      </c>
      <c r="J30" s="255">
        <f t="shared" si="2"/>
        <v>0</v>
      </c>
      <c r="K30" s="666">
        <f t="shared" si="3"/>
        <v>1</v>
      </c>
      <c r="L30" s="255">
        <f t="shared" si="4"/>
        <v>771</v>
      </c>
      <c r="M30" s="255">
        <v>0</v>
      </c>
      <c r="N30" s="308">
        <v>0</v>
      </c>
    </row>
    <row r="31" spans="1:14">
      <c r="A31" s="218">
        <v>20</v>
      </c>
      <c r="B31" s="225" t="s">
        <v>692</v>
      </c>
      <c r="C31" s="904">
        <v>1510</v>
      </c>
      <c r="D31" s="667">
        <v>21</v>
      </c>
      <c r="E31" s="255">
        <v>0</v>
      </c>
      <c r="F31" s="666">
        <v>0</v>
      </c>
      <c r="G31" s="379">
        <f t="shared" si="5"/>
        <v>1531</v>
      </c>
      <c r="H31" s="904">
        <f t="shared" si="0"/>
        <v>1510</v>
      </c>
      <c r="I31" s="667">
        <f t="shared" si="1"/>
        <v>21</v>
      </c>
      <c r="J31" s="255">
        <f t="shared" si="2"/>
        <v>0</v>
      </c>
      <c r="K31" s="666">
        <f t="shared" si="3"/>
        <v>0</v>
      </c>
      <c r="L31" s="255">
        <f t="shared" si="4"/>
        <v>1531</v>
      </c>
      <c r="M31" s="255">
        <v>0</v>
      </c>
      <c r="N31" s="308">
        <v>0</v>
      </c>
    </row>
    <row r="32" spans="1:14">
      <c r="A32" s="218">
        <v>21</v>
      </c>
      <c r="B32" s="225" t="s">
        <v>693</v>
      </c>
      <c r="C32" s="904">
        <v>823</v>
      </c>
      <c r="D32" s="667">
        <v>1</v>
      </c>
      <c r="E32" s="255">
        <v>0</v>
      </c>
      <c r="F32" s="666">
        <v>0</v>
      </c>
      <c r="G32" s="379">
        <f t="shared" si="5"/>
        <v>824</v>
      </c>
      <c r="H32" s="904">
        <f t="shared" si="0"/>
        <v>823</v>
      </c>
      <c r="I32" s="667">
        <f t="shared" si="1"/>
        <v>1</v>
      </c>
      <c r="J32" s="255">
        <f t="shared" si="2"/>
        <v>0</v>
      </c>
      <c r="K32" s="666">
        <f t="shared" si="3"/>
        <v>0</v>
      </c>
      <c r="L32" s="255">
        <f t="shared" si="4"/>
        <v>824</v>
      </c>
      <c r="M32" s="255">
        <v>0</v>
      </c>
      <c r="N32" s="308">
        <v>0</v>
      </c>
    </row>
    <row r="33" spans="1:14">
      <c r="A33" s="218">
        <v>22</v>
      </c>
      <c r="B33" s="225" t="s">
        <v>694</v>
      </c>
      <c r="C33" s="311">
        <v>2586</v>
      </c>
      <c r="D33" s="311">
        <v>1</v>
      </c>
      <c r="E33" s="311">
        <v>0</v>
      </c>
      <c r="F33" s="311">
        <v>3</v>
      </c>
      <c r="G33" s="379">
        <f t="shared" si="5"/>
        <v>2590</v>
      </c>
      <c r="H33" s="904">
        <f t="shared" si="0"/>
        <v>2586</v>
      </c>
      <c r="I33" s="667">
        <f t="shared" si="1"/>
        <v>1</v>
      </c>
      <c r="J33" s="255">
        <f t="shared" si="2"/>
        <v>0</v>
      </c>
      <c r="K33" s="666">
        <f t="shared" si="3"/>
        <v>3</v>
      </c>
      <c r="L33" s="255">
        <f t="shared" si="4"/>
        <v>2590</v>
      </c>
      <c r="M33" s="255">
        <v>0</v>
      </c>
      <c r="N33" s="308">
        <v>0</v>
      </c>
    </row>
    <row r="34" spans="1:14">
      <c r="A34" s="218">
        <v>23</v>
      </c>
      <c r="B34" s="225" t="s">
        <v>695</v>
      </c>
      <c r="C34" s="904">
        <v>1173</v>
      </c>
      <c r="D34" s="667">
        <v>10</v>
      </c>
      <c r="E34" s="255">
        <v>0</v>
      </c>
      <c r="F34" s="666">
        <v>0</v>
      </c>
      <c r="G34" s="379">
        <f t="shared" si="5"/>
        <v>1183</v>
      </c>
      <c r="H34" s="904">
        <f t="shared" si="0"/>
        <v>1173</v>
      </c>
      <c r="I34" s="667">
        <f t="shared" si="1"/>
        <v>10</v>
      </c>
      <c r="J34" s="255">
        <f t="shared" si="2"/>
        <v>0</v>
      </c>
      <c r="K34" s="666">
        <f t="shared" si="3"/>
        <v>0</v>
      </c>
      <c r="L34" s="255">
        <f t="shared" si="4"/>
        <v>1183</v>
      </c>
      <c r="M34" s="255">
        <v>0</v>
      </c>
      <c r="N34" s="308">
        <v>0</v>
      </c>
    </row>
    <row r="35" spans="1:14">
      <c r="A35" s="218">
        <v>24</v>
      </c>
      <c r="B35" s="225" t="s">
        <v>696</v>
      </c>
      <c r="C35" s="904">
        <v>642</v>
      </c>
      <c r="D35" s="667">
        <v>0</v>
      </c>
      <c r="E35" s="255">
        <v>0</v>
      </c>
      <c r="F35" s="666">
        <v>1</v>
      </c>
      <c r="G35" s="379">
        <f t="shared" si="5"/>
        <v>643</v>
      </c>
      <c r="H35" s="904">
        <f t="shared" si="0"/>
        <v>642</v>
      </c>
      <c r="I35" s="667">
        <f t="shared" si="1"/>
        <v>0</v>
      </c>
      <c r="J35" s="255">
        <f t="shared" si="2"/>
        <v>0</v>
      </c>
      <c r="K35" s="666">
        <f t="shared" si="3"/>
        <v>1</v>
      </c>
      <c r="L35" s="255">
        <f t="shared" si="4"/>
        <v>643</v>
      </c>
      <c r="M35" s="255">
        <v>0</v>
      </c>
      <c r="N35" s="308">
        <v>0</v>
      </c>
    </row>
    <row r="36" spans="1:14">
      <c r="A36" s="218">
        <v>25</v>
      </c>
      <c r="B36" s="225" t="s">
        <v>697</v>
      </c>
      <c r="C36" s="904">
        <v>517</v>
      </c>
      <c r="D36" s="667">
        <v>0</v>
      </c>
      <c r="E36" s="255">
        <v>0</v>
      </c>
      <c r="F36" s="666">
        <v>0</v>
      </c>
      <c r="G36" s="379">
        <f t="shared" si="5"/>
        <v>517</v>
      </c>
      <c r="H36" s="904">
        <f t="shared" si="0"/>
        <v>517</v>
      </c>
      <c r="I36" s="667">
        <f t="shared" si="1"/>
        <v>0</v>
      </c>
      <c r="J36" s="255">
        <f t="shared" si="2"/>
        <v>0</v>
      </c>
      <c r="K36" s="666">
        <f t="shared" si="3"/>
        <v>0</v>
      </c>
      <c r="L36" s="255">
        <f t="shared" si="4"/>
        <v>517</v>
      </c>
      <c r="M36" s="255">
        <v>0</v>
      </c>
      <c r="N36" s="308">
        <v>0</v>
      </c>
    </row>
    <row r="37" spans="1:14">
      <c r="A37" s="218">
        <v>26</v>
      </c>
      <c r="B37" s="225" t="s">
        <v>698</v>
      </c>
      <c r="C37" s="904">
        <v>1154</v>
      </c>
      <c r="D37" s="667">
        <v>2</v>
      </c>
      <c r="E37" s="255">
        <v>0</v>
      </c>
      <c r="F37" s="666">
        <v>2</v>
      </c>
      <c r="G37" s="379">
        <f t="shared" si="5"/>
        <v>1158</v>
      </c>
      <c r="H37" s="904">
        <f t="shared" si="0"/>
        <v>1154</v>
      </c>
      <c r="I37" s="667">
        <f t="shared" si="1"/>
        <v>2</v>
      </c>
      <c r="J37" s="255">
        <f t="shared" si="2"/>
        <v>0</v>
      </c>
      <c r="K37" s="666">
        <f t="shared" si="3"/>
        <v>2</v>
      </c>
      <c r="L37" s="255">
        <f t="shared" si="4"/>
        <v>1158</v>
      </c>
      <c r="M37" s="255">
        <v>0</v>
      </c>
      <c r="N37" s="308">
        <v>0</v>
      </c>
    </row>
    <row r="38" spans="1:14">
      <c r="A38" s="218">
        <v>27</v>
      </c>
      <c r="B38" s="225" t="s">
        <v>699</v>
      </c>
      <c r="C38" s="904">
        <v>1147</v>
      </c>
      <c r="D38" s="667">
        <v>0</v>
      </c>
      <c r="E38" s="255">
        <v>0</v>
      </c>
      <c r="F38" s="666">
        <v>0</v>
      </c>
      <c r="G38" s="379">
        <f t="shared" si="5"/>
        <v>1147</v>
      </c>
      <c r="H38" s="904">
        <f t="shared" si="0"/>
        <v>1147</v>
      </c>
      <c r="I38" s="667">
        <f t="shared" si="1"/>
        <v>0</v>
      </c>
      <c r="J38" s="255">
        <f t="shared" si="2"/>
        <v>0</v>
      </c>
      <c r="K38" s="666">
        <f t="shared" si="3"/>
        <v>0</v>
      </c>
      <c r="L38" s="255">
        <f t="shared" si="4"/>
        <v>1147</v>
      </c>
      <c r="M38" s="255">
        <v>0</v>
      </c>
      <c r="N38" s="308">
        <v>0</v>
      </c>
    </row>
    <row r="39" spans="1:14">
      <c r="A39" s="218">
        <v>28</v>
      </c>
      <c r="B39" s="225" t="s">
        <v>700</v>
      </c>
      <c r="C39" s="904">
        <v>787</v>
      </c>
      <c r="D39" s="667">
        <v>10</v>
      </c>
      <c r="E39" s="255">
        <v>0</v>
      </c>
      <c r="F39" s="666">
        <v>0</v>
      </c>
      <c r="G39" s="379">
        <f t="shared" si="5"/>
        <v>797</v>
      </c>
      <c r="H39" s="904">
        <f t="shared" si="0"/>
        <v>787</v>
      </c>
      <c r="I39" s="667">
        <f t="shared" si="1"/>
        <v>10</v>
      </c>
      <c r="J39" s="255">
        <f t="shared" si="2"/>
        <v>0</v>
      </c>
      <c r="K39" s="666">
        <f t="shared" si="3"/>
        <v>0</v>
      </c>
      <c r="L39" s="255">
        <f t="shared" si="4"/>
        <v>797</v>
      </c>
      <c r="M39" s="255">
        <v>0</v>
      </c>
      <c r="N39" s="308">
        <v>0</v>
      </c>
    </row>
    <row r="40" spans="1:14">
      <c r="A40" s="218">
        <v>29</v>
      </c>
      <c r="B40" s="225" t="s">
        <v>701</v>
      </c>
      <c r="C40" s="904">
        <v>486</v>
      </c>
      <c r="D40" s="667">
        <v>0</v>
      </c>
      <c r="E40" s="255">
        <v>0</v>
      </c>
      <c r="F40" s="666">
        <v>0</v>
      </c>
      <c r="G40" s="379">
        <f t="shared" si="5"/>
        <v>486</v>
      </c>
      <c r="H40" s="904">
        <f t="shared" si="0"/>
        <v>486</v>
      </c>
      <c r="I40" s="667">
        <f t="shared" si="1"/>
        <v>0</v>
      </c>
      <c r="J40" s="255">
        <f t="shared" si="2"/>
        <v>0</v>
      </c>
      <c r="K40" s="666">
        <f t="shared" si="3"/>
        <v>0</v>
      </c>
      <c r="L40" s="255">
        <f t="shared" si="4"/>
        <v>486</v>
      </c>
      <c r="M40" s="255">
        <v>0</v>
      </c>
      <c r="N40" s="308">
        <v>0</v>
      </c>
    </row>
    <row r="41" spans="1:14">
      <c r="A41" s="218">
        <v>30</v>
      </c>
      <c r="B41" s="225" t="s">
        <v>702</v>
      </c>
      <c r="C41" s="904">
        <v>1306</v>
      </c>
      <c r="D41" s="667">
        <v>131</v>
      </c>
      <c r="E41" s="255">
        <v>0</v>
      </c>
      <c r="F41" s="666">
        <v>0</v>
      </c>
      <c r="G41" s="379">
        <f t="shared" si="5"/>
        <v>1437</v>
      </c>
      <c r="H41" s="904">
        <f t="shared" si="0"/>
        <v>1306</v>
      </c>
      <c r="I41" s="667">
        <f t="shared" si="1"/>
        <v>131</v>
      </c>
      <c r="J41" s="255">
        <f t="shared" si="2"/>
        <v>0</v>
      </c>
      <c r="K41" s="666">
        <f t="shared" si="3"/>
        <v>0</v>
      </c>
      <c r="L41" s="255">
        <f t="shared" si="4"/>
        <v>1437</v>
      </c>
      <c r="M41" s="255">
        <v>0</v>
      </c>
      <c r="N41" s="308">
        <v>0</v>
      </c>
    </row>
    <row r="42" spans="1:14">
      <c r="A42" s="359" t="s">
        <v>18</v>
      </c>
      <c r="B42" s="356"/>
      <c r="C42" s="355">
        <f t="shared" ref="C42:M42" si="6">SUM(C12:C41)</f>
        <v>30964</v>
      </c>
      <c r="D42" s="355">
        <f t="shared" si="6"/>
        <v>241</v>
      </c>
      <c r="E42" s="355">
        <f t="shared" si="6"/>
        <v>0</v>
      </c>
      <c r="F42" s="366">
        <f t="shared" si="6"/>
        <v>66</v>
      </c>
      <c r="G42" s="367">
        <f t="shared" si="6"/>
        <v>31271</v>
      </c>
      <c r="H42" s="355">
        <f t="shared" si="6"/>
        <v>30964</v>
      </c>
      <c r="I42" s="355">
        <f t="shared" si="6"/>
        <v>241</v>
      </c>
      <c r="J42" s="355">
        <f t="shared" si="6"/>
        <v>0</v>
      </c>
      <c r="K42" s="355">
        <f t="shared" si="6"/>
        <v>66</v>
      </c>
      <c r="L42" s="355">
        <f t="shared" si="6"/>
        <v>31271</v>
      </c>
      <c r="M42" s="355">
        <f t="shared" si="6"/>
        <v>0</v>
      </c>
      <c r="N42" s="536">
        <v>0</v>
      </c>
    </row>
    <row r="43" spans="1:14">
      <c r="A43" s="9"/>
      <c r="B43" s="10"/>
      <c r="C43" s="10"/>
      <c r="D43" s="10"/>
      <c r="E43" s="10"/>
      <c r="F43" s="10"/>
      <c r="G43" s="10"/>
      <c r="H43" s="10"/>
      <c r="I43" s="10"/>
      <c r="J43" s="10"/>
      <c r="K43" s="10"/>
      <c r="L43" s="10"/>
      <c r="M43" s="10"/>
    </row>
    <row r="44" spans="1:14">
      <c r="A44" s="8" t="s">
        <v>7</v>
      </c>
    </row>
    <row r="45" spans="1:14">
      <c r="A45" t="s">
        <v>8</v>
      </c>
    </row>
    <row r="46" spans="1:14">
      <c r="A46" t="s">
        <v>9</v>
      </c>
      <c r="J46" s="9" t="s">
        <v>10</v>
      </c>
      <c r="K46" s="9"/>
      <c r="L46" s="9" t="s">
        <v>10</v>
      </c>
    </row>
    <row r="47" spans="1:14">
      <c r="A47" s="13" t="s">
        <v>449</v>
      </c>
      <c r="J47" s="9"/>
      <c r="K47" s="9"/>
      <c r="L47" s="9"/>
    </row>
    <row r="48" spans="1:14">
      <c r="C48" s="13" t="s">
        <v>450</v>
      </c>
      <c r="E48" s="10"/>
      <c r="F48" s="10"/>
      <c r="G48" s="10"/>
      <c r="H48" s="10"/>
      <c r="I48" s="10"/>
      <c r="J48" s="10"/>
      <c r="K48" s="10"/>
      <c r="L48" s="10"/>
      <c r="M48" s="10"/>
    </row>
    <row r="49" spans="1:14">
      <c r="C49" s="13"/>
      <c r="E49" s="10"/>
      <c r="F49" s="10"/>
      <c r="G49" s="10"/>
      <c r="H49" s="10"/>
      <c r="I49" s="10"/>
      <c r="J49" s="10"/>
      <c r="K49" s="10"/>
      <c r="L49" s="10"/>
      <c r="M49" s="10"/>
    </row>
    <row r="50" spans="1:14" ht="15.6" customHeight="1">
      <c r="A50" s="11" t="s">
        <v>11</v>
      </c>
      <c r="B50" s="11"/>
      <c r="C50" s="11"/>
      <c r="D50" s="11"/>
      <c r="E50" s="11"/>
      <c r="F50" s="11"/>
      <c r="G50" s="11"/>
      <c r="J50" s="12"/>
      <c r="K50" s="1123"/>
      <c r="L50" s="1124"/>
      <c r="M50" s="1125" t="s">
        <v>12</v>
      </c>
      <c r="N50" s="1125"/>
    </row>
    <row r="51" spans="1:14" ht="15.6" customHeight="1">
      <c r="A51" s="1123" t="s">
        <v>13</v>
      </c>
      <c r="B51" s="1123"/>
      <c r="C51" s="1123"/>
      <c r="D51" s="1123"/>
      <c r="E51" s="1123"/>
      <c r="F51" s="1123"/>
      <c r="G51" s="1123"/>
      <c r="H51" s="1123"/>
      <c r="I51" s="1123"/>
      <c r="J51" s="1123"/>
      <c r="K51" s="1123"/>
      <c r="L51" s="1123"/>
      <c r="M51" s="1123"/>
      <c r="N51" s="1123"/>
    </row>
    <row r="52" spans="1:14" ht="15.75">
      <c r="A52" s="1123" t="s">
        <v>14</v>
      </c>
      <c r="B52" s="1123"/>
      <c r="C52" s="1123"/>
      <c r="D52" s="1123"/>
      <c r="E52" s="1123"/>
      <c r="F52" s="1123"/>
      <c r="G52" s="1123"/>
      <c r="H52" s="1123"/>
      <c r="I52" s="1123"/>
      <c r="J52" s="1123"/>
      <c r="K52" s="1123"/>
      <c r="L52" s="1123"/>
      <c r="M52" s="1123"/>
      <c r="N52" s="1123"/>
    </row>
    <row r="53" spans="1:14">
      <c r="K53" s="942" t="s">
        <v>82</v>
      </c>
      <c r="L53" s="942"/>
      <c r="M53" s="942"/>
      <c r="N53" s="942"/>
    </row>
    <row r="54" spans="1:14">
      <c r="A54" s="1122"/>
      <c r="B54" s="1122"/>
      <c r="C54" s="1122"/>
      <c r="D54" s="1122"/>
      <c r="E54" s="1122"/>
      <c r="F54" s="1122"/>
      <c r="G54" s="1122"/>
      <c r="H54" s="1122"/>
      <c r="I54" s="1122"/>
      <c r="J54" s="1122"/>
      <c r="K54" s="1122"/>
      <c r="L54" s="1122"/>
      <c r="M54" s="1122"/>
    </row>
  </sheetData>
  <mergeCells count="19">
    <mergeCell ref="L7:N7"/>
    <mergeCell ref="A7:B7"/>
    <mergeCell ref="M9:M10"/>
    <mergeCell ref="D1:I1"/>
    <mergeCell ref="A5:M5"/>
    <mergeCell ref="A3:M3"/>
    <mergeCell ref="A2:M2"/>
    <mergeCell ref="L1:M1"/>
    <mergeCell ref="B9:B10"/>
    <mergeCell ref="A9:A10"/>
    <mergeCell ref="A54:M54"/>
    <mergeCell ref="K50:L50"/>
    <mergeCell ref="A52:N52"/>
    <mergeCell ref="A51:N51"/>
    <mergeCell ref="H9:L9"/>
    <mergeCell ref="M50:N50"/>
    <mergeCell ref="C9:G9"/>
    <mergeCell ref="K53:N53"/>
    <mergeCell ref="N9:N10"/>
  </mergeCells>
  <phoneticPr fontId="0" type="noConversion"/>
  <printOptions horizontalCentered="1"/>
  <pageMargins left="0.70866141732283472" right="0.70866141732283472" top="0.23622047244094491" bottom="0" header="0.31496062992125984" footer="0.31496062992125984"/>
  <pageSetup paperSize="9" scale="80" orientation="landscape" r:id="rId1"/>
  <drawing r:id="rId2"/>
</worksheet>
</file>

<file path=xl/worksheets/sheet9.xml><?xml version="1.0" encoding="utf-8"?>
<worksheet xmlns="http://schemas.openxmlformats.org/spreadsheetml/2006/main" xmlns:r="http://schemas.openxmlformats.org/officeDocument/2006/relationships">
  <sheetPr>
    <tabColor rgb="FF00B050"/>
    <pageSetUpPr fitToPage="1"/>
  </sheetPr>
  <dimension ref="A1:R54"/>
  <sheetViews>
    <sheetView zoomScaleSheetLayoutView="90" workbookViewId="0">
      <selection activeCell="G7" sqref="G7"/>
    </sheetView>
  </sheetViews>
  <sheetFormatPr defaultRowHeight="12.75"/>
  <cols>
    <col min="1" max="1" width="5.7109375" customWidth="1"/>
    <col min="2" max="2" width="18.140625" customWidth="1"/>
    <col min="3" max="3" width="9.7109375" customWidth="1"/>
    <col min="5" max="5" width="9.5703125" customWidth="1"/>
    <col min="6" max="6" width="7.5703125" customWidth="1"/>
    <col min="7" max="7" width="8.42578125" customWidth="1"/>
    <col min="8" max="8" width="10.5703125" customWidth="1"/>
    <col min="9" max="9" width="9.85546875" customWidth="1"/>
    <col min="12" max="12" width="7.5703125" customWidth="1"/>
    <col min="13" max="13" width="12.28515625" customWidth="1"/>
    <col min="14" max="14" width="15.85546875" customWidth="1"/>
  </cols>
  <sheetData>
    <row r="1" spans="1:18" ht="12.75" customHeight="1">
      <c r="D1" s="1008"/>
      <c r="E1" s="1008"/>
      <c r="F1" s="1008"/>
      <c r="G1" s="1008"/>
      <c r="H1" s="1008"/>
      <c r="I1" s="1008"/>
      <c r="J1" s="1008"/>
      <c r="K1" s="1"/>
      <c r="M1" s="83" t="s">
        <v>88</v>
      </c>
    </row>
    <row r="2" spans="1:18" ht="15">
      <c r="A2" s="1135" t="s">
        <v>0</v>
      </c>
      <c r="B2" s="1135"/>
      <c r="C2" s="1135"/>
      <c r="D2" s="1135"/>
      <c r="E2" s="1135"/>
      <c r="F2" s="1135"/>
      <c r="G2" s="1135"/>
      <c r="H2" s="1135"/>
      <c r="I2" s="1135"/>
      <c r="J2" s="1135"/>
      <c r="K2" s="1135"/>
      <c r="L2" s="1135"/>
      <c r="M2" s="1135"/>
      <c r="N2" s="1135"/>
    </row>
    <row r="3" spans="1:18" ht="20.25">
      <c r="A3" s="1006" t="s">
        <v>899</v>
      </c>
      <c r="B3" s="1006"/>
      <c r="C3" s="1006"/>
      <c r="D3" s="1006"/>
      <c r="E3" s="1006"/>
      <c r="F3" s="1006"/>
      <c r="G3" s="1006"/>
      <c r="H3" s="1006"/>
      <c r="I3" s="1006"/>
      <c r="J3" s="1006"/>
      <c r="K3" s="1006"/>
      <c r="L3" s="1006"/>
      <c r="M3" s="1006"/>
      <c r="N3" s="1006"/>
    </row>
    <row r="4" spans="1:18" ht="11.25" customHeight="1"/>
    <row r="5" spans="1:18" ht="15.75">
      <c r="A5" s="1007" t="s">
        <v>907</v>
      </c>
      <c r="B5" s="1007"/>
      <c r="C5" s="1007"/>
      <c r="D5" s="1007"/>
      <c r="E5" s="1007"/>
      <c r="F5" s="1007"/>
      <c r="G5" s="1007"/>
      <c r="H5" s="1007"/>
      <c r="I5" s="1007"/>
      <c r="J5" s="1007"/>
      <c r="K5" s="1007"/>
      <c r="L5" s="1007"/>
      <c r="M5" s="1007"/>
      <c r="N5" s="1007"/>
    </row>
    <row r="7" spans="1:18">
      <c r="A7" s="942" t="s">
        <v>722</v>
      </c>
      <c r="B7" s="942"/>
      <c r="L7" s="1128" t="s">
        <v>913</v>
      </c>
      <c r="M7" s="1128"/>
      <c r="N7" s="1128"/>
    </row>
    <row r="8" spans="1:18" ht="15.75" customHeight="1">
      <c r="A8" s="1133" t="s">
        <v>2</v>
      </c>
      <c r="B8" s="1133" t="s">
        <v>3</v>
      </c>
      <c r="C8" s="984" t="s">
        <v>4</v>
      </c>
      <c r="D8" s="984"/>
      <c r="E8" s="984"/>
      <c r="F8" s="984"/>
      <c r="G8" s="984"/>
      <c r="H8" s="984" t="s">
        <v>102</v>
      </c>
      <c r="I8" s="984"/>
      <c r="J8" s="984"/>
      <c r="K8" s="984"/>
      <c r="L8" s="984"/>
      <c r="M8" s="1133" t="s">
        <v>139</v>
      </c>
      <c r="N8" s="985" t="s">
        <v>140</v>
      </c>
    </row>
    <row r="9" spans="1:18" ht="51">
      <c r="A9" s="1134"/>
      <c r="B9" s="1134"/>
      <c r="C9" s="337" t="s">
        <v>5</v>
      </c>
      <c r="D9" s="337" t="s">
        <v>6</v>
      </c>
      <c r="E9" s="337" t="s">
        <v>373</v>
      </c>
      <c r="F9" s="337" t="s">
        <v>100</v>
      </c>
      <c r="G9" s="337" t="s">
        <v>214</v>
      </c>
      <c r="H9" s="337" t="s">
        <v>5</v>
      </c>
      <c r="I9" s="337" t="s">
        <v>6</v>
      </c>
      <c r="J9" s="337" t="s">
        <v>373</v>
      </c>
      <c r="K9" s="337" t="s">
        <v>100</v>
      </c>
      <c r="L9" s="337" t="s">
        <v>213</v>
      </c>
      <c r="M9" s="1134"/>
      <c r="N9" s="985"/>
      <c r="Q9" s="7"/>
      <c r="R9" s="10"/>
    </row>
    <row r="10" spans="1:18" s="12" customFormat="1">
      <c r="A10" s="337">
        <v>1</v>
      </c>
      <c r="B10" s="337">
        <v>2</v>
      </c>
      <c r="C10" s="337">
        <v>3</v>
      </c>
      <c r="D10" s="337">
        <v>4</v>
      </c>
      <c r="E10" s="337">
        <v>5</v>
      </c>
      <c r="F10" s="337">
        <v>6</v>
      </c>
      <c r="G10" s="337">
        <v>7</v>
      </c>
      <c r="H10" s="337">
        <v>8</v>
      </c>
      <c r="I10" s="337">
        <v>9</v>
      </c>
      <c r="J10" s="337">
        <v>10</v>
      </c>
      <c r="K10" s="337">
        <v>11</v>
      </c>
      <c r="L10" s="337">
        <v>12</v>
      </c>
      <c r="M10" s="337">
        <v>13</v>
      </c>
      <c r="N10" s="337">
        <v>14</v>
      </c>
    </row>
    <row r="11" spans="1:18" s="12" customFormat="1">
      <c r="A11" s="218">
        <v>1</v>
      </c>
      <c r="B11" s="225" t="s">
        <v>673</v>
      </c>
      <c r="C11" s="904">
        <v>543</v>
      </c>
      <c r="D11" s="905">
        <v>2</v>
      </c>
      <c r="E11" s="471">
        <v>0</v>
      </c>
      <c r="F11" s="904">
        <v>0</v>
      </c>
      <c r="G11" s="471">
        <f>C11+D11+E11+F11</f>
        <v>545</v>
      </c>
      <c r="H11" s="904">
        <f>C11</f>
        <v>543</v>
      </c>
      <c r="I11" s="905">
        <f>D11</f>
        <v>2</v>
      </c>
      <c r="J11" s="471">
        <f>E11</f>
        <v>0</v>
      </c>
      <c r="K11" s="904">
        <f>F11</f>
        <v>0</v>
      </c>
      <c r="L11" s="471">
        <f>H11+I11+J11+K11</f>
        <v>545</v>
      </c>
      <c r="M11" s="368">
        <f>G11-L11</f>
        <v>0</v>
      </c>
      <c r="N11" s="308">
        <v>0</v>
      </c>
    </row>
    <row r="12" spans="1:18" s="12" customFormat="1">
      <c r="A12" s="218">
        <v>2</v>
      </c>
      <c r="B12" s="225" t="s">
        <v>674</v>
      </c>
      <c r="C12" s="904">
        <v>742</v>
      </c>
      <c r="D12" s="905">
        <v>0</v>
      </c>
      <c r="E12" s="471">
        <v>0</v>
      </c>
      <c r="F12" s="904">
        <v>1</v>
      </c>
      <c r="G12" s="471">
        <f>C12+D12+E12+F12</f>
        <v>743</v>
      </c>
      <c r="H12" s="904">
        <f t="shared" ref="H12:H40" si="0">C12</f>
        <v>742</v>
      </c>
      <c r="I12" s="905">
        <f t="shared" ref="I12:I40" si="1">D12</f>
        <v>0</v>
      </c>
      <c r="J12" s="471">
        <f t="shared" ref="J12:J40" si="2">E12</f>
        <v>0</v>
      </c>
      <c r="K12" s="904">
        <f t="shared" ref="K12:K40" si="3">F12</f>
        <v>1</v>
      </c>
      <c r="L12" s="471">
        <f t="shared" ref="L12:L41" si="4">H12+I12+J12+K12</f>
        <v>743</v>
      </c>
      <c r="M12" s="368">
        <f t="shared" ref="M12:M16" si="5">G12-L12</f>
        <v>0</v>
      </c>
      <c r="N12" s="308">
        <v>0</v>
      </c>
    </row>
    <row r="13" spans="1:18" s="12" customFormat="1">
      <c r="A13" s="218">
        <v>3</v>
      </c>
      <c r="B13" s="225" t="s">
        <v>675</v>
      </c>
      <c r="C13" s="904">
        <v>638</v>
      </c>
      <c r="D13" s="905">
        <v>2</v>
      </c>
      <c r="E13" s="471">
        <v>0</v>
      </c>
      <c r="F13" s="904">
        <v>0</v>
      </c>
      <c r="G13" s="471">
        <f>C13+D13+E13+F13</f>
        <v>640</v>
      </c>
      <c r="H13" s="904">
        <f t="shared" si="0"/>
        <v>638</v>
      </c>
      <c r="I13" s="905">
        <f t="shared" si="1"/>
        <v>2</v>
      </c>
      <c r="J13" s="471">
        <f t="shared" si="2"/>
        <v>0</v>
      </c>
      <c r="K13" s="904">
        <f t="shared" si="3"/>
        <v>0</v>
      </c>
      <c r="L13" s="471">
        <f t="shared" si="4"/>
        <v>640</v>
      </c>
      <c r="M13" s="368">
        <f t="shared" si="5"/>
        <v>0</v>
      </c>
      <c r="N13" s="308">
        <v>0</v>
      </c>
    </row>
    <row r="14" spans="1:18" s="12" customFormat="1">
      <c r="A14" s="218">
        <v>4</v>
      </c>
      <c r="B14" s="225" t="s">
        <v>676</v>
      </c>
      <c r="C14" s="904">
        <v>571</v>
      </c>
      <c r="D14" s="905">
        <v>3</v>
      </c>
      <c r="E14" s="471">
        <v>0</v>
      </c>
      <c r="F14" s="904">
        <v>2</v>
      </c>
      <c r="G14" s="471">
        <f>C14+D14+E14+F14</f>
        <v>576</v>
      </c>
      <c r="H14" s="904">
        <f t="shared" si="0"/>
        <v>571</v>
      </c>
      <c r="I14" s="905">
        <f t="shared" si="1"/>
        <v>3</v>
      </c>
      <c r="J14" s="471">
        <f t="shared" si="2"/>
        <v>0</v>
      </c>
      <c r="K14" s="904">
        <f t="shared" si="3"/>
        <v>2</v>
      </c>
      <c r="L14" s="471">
        <f t="shared" si="4"/>
        <v>576</v>
      </c>
      <c r="M14" s="368">
        <f t="shared" si="5"/>
        <v>0</v>
      </c>
      <c r="N14" s="308">
        <v>0</v>
      </c>
    </row>
    <row r="15" spans="1:18" s="12" customFormat="1">
      <c r="A15" s="218">
        <v>5</v>
      </c>
      <c r="B15" s="225" t="s">
        <v>677</v>
      </c>
      <c r="C15" s="904">
        <v>867</v>
      </c>
      <c r="D15" s="905">
        <v>2</v>
      </c>
      <c r="E15" s="471">
        <v>0</v>
      </c>
      <c r="F15" s="904">
        <v>0</v>
      </c>
      <c r="G15" s="471">
        <f>C15+D15+E15+F15</f>
        <v>869</v>
      </c>
      <c r="H15" s="904">
        <f t="shared" si="0"/>
        <v>867</v>
      </c>
      <c r="I15" s="905">
        <f t="shared" si="1"/>
        <v>2</v>
      </c>
      <c r="J15" s="471">
        <f t="shared" si="2"/>
        <v>0</v>
      </c>
      <c r="K15" s="904">
        <f t="shared" si="3"/>
        <v>0</v>
      </c>
      <c r="L15" s="471">
        <f t="shared" si="4"/>
        <v>869</v>
      </c>
      <c r="M15" s="368">
        <f t="shared" si="5"/>
        <v>0</v>
      </c>
      <c r="N15" s="308">
        <v>0</v>
      </c>
    </row>
    <row r="16" spans="1:18" s="12" customFormat="1">
      <c r="A16" s="218">
        <v>6</v>
      </c>
      <c r="B16" s="225" t="s">
        <v>678</v>
      </c>
      <c r="C16" s="904">
        <v>280</v>
      </c>
      <c r="D16" s="905">
        <v>0</v>
      </c>
      <c r="E16" s="471">
        <v>0</v>
      </c>
      <c r="F16" s="904">
        <v>0</v>
      </c>
      <c r="G16" s="471">
        <f t="shared" ref="G16:G40" si="6">C16+D16+E16+F16</f>
        <v>280</v>
      </c>
      <c r="H16" s="904">
        <f t="shared" si="0"/>
        <v>280</v>
      </c>
      <c r="I16" s="905">
        <f t="shared" si="1"/>
        <v>0</v>
      </c>
      <c r="J16" s="471">
        <f t="shared" si="2"/>
        <v>0</v>
      </c>
      <c r="K16" s="904">
        <f t="shared" si="3"/>
        <v>0</v>
      </c>
      <c r="L16" s="471">
        <f t="shared" si="4"/>
        <v>280</v>
      </c>
      <c r="M16" s="368">
        <f t="shared" si="5"/>
        <v>0</v>
      </c>
      <c r="N16" s="308">
        <v>0</v>
      </c>
    </row>
    <row r="17" spans="1:16" s="12" customFormat="1">
      <c r="A17" s="218">
        <v>7</v>
      </c>
      <c r="B17" s="225" t="s">
        <v>679</v>
      </c>
      <c r="C17" s="904">
        <v>744</v>
      </c>
      <c r="D17" s="905">
        <v>3</v>
      </c>
      <c r="E17" s="471">
        <v>0</v>
      </c>
      <c r="F17" s="904">
        <v>0</v>
      </c>
      <c r="G17" s="471">
        <f t="shared" si="6"/>
        <v>747</v>
      </c>
      <c r="H17" s="904">
        <f t="shared" si="0"/>
        <v>744</v>
      </c>
      <c r="I17" s="905">
        <f t="shared" si="1"/>
        <v>3</v>
      </c>
      <c r="J17" s="471">
        <f t="shared" si="2"/>
        <v>0</v>
      </c>
      <c r="K17" s="904">
        <f t="shared" si="3"/>
        <v>0</v>
      </c>
      <c r="L17" s="471">
        <f t="shared" si="4"/>
        <v>747</v>
      </c>
      <c r="M17" s="368">
        <f t="shared" ref="M17:M40" si="7">G17-L17</f>
        <v>0</v>
      </c>
      <c r="N17" s="308">
        <v>0</v>
      </c>
    </row>
    <row r="18" spans="1:16" s="12" customFormat="1">
      <c r="A18" s="218">
        <v>8</v>
      </c>
      <c r="B18" s="225" t="s">
        <v>680</v>
      </c>
      <c r="C18" s="904">
        <v>213</v>
      </c>
      <c r="D18" s="905">
        <v>0</v>
      </c>
      <c r="E18" s="471">
        <v>0</v>
      </c>
      <c r="F18" s="904">
        <v>0</v>
      </c>
      <c r="G18" s="471">
        <f t="shared" si="6"/>
        <v>213</v>
      </c>
      <c r="H18" s="904">
        <f t="shared" si="0"/>
        <v>213</v>
      </c>
      <c r="I18" s="905">
        <f t="shared" si="1"/>
        <v>0</v>
      </c>
      <c r="J18" s="471">
        <f t="shared" si="2"/>
        <v>0</v>
      </c>
      <c r="K18" s="904">
        <f t="shared" si="3"/>
        <v>0</v>
      </c>
      <c r="L18" s="471">
        <f t="shared" si="4"/>
        <v>213</v>
      </c>
      <c r="M18" s="368">
        <f t="shared" si="7"/>
        <v>0</v>
      </c>
      <c r="N18" s="308">
        <v>0</v>
      </c>
    </row>
    <row r="19" spans="1:16" s="12" customFormat="1">
      <c r="A19" s="218">
        <v>9</v>
      </c>
      <c r="B19" s="225" t="s">
        <v>681</v>
      </c>
      <c r="C19" s="904">
        <v>562</v>
      </c>
      <c r="D19" s="905">
        <v>0</v>
      </c>
      <c r="E19" s="471">
        <v>0</v>
      </c>
      <c r="F19" s="904">
        <v>0</v>
      </c>
      <c r="G19" s="471">
        <f t="shared" si="6"/>
        <v>562</v>
      </c>
      <c r="H19" s="904">
        <f t="shared" si="0"/>
        <v>562</v>
      </c>
      <c r="I19" s="905">
        <f t="shared" si="1"/>
        <v>0</v>
      </c>
      <c r="J19" s="471">
        <f t="shared" si="2"/>
        <v>0</v>
      </c>
      <c r="K19" s="904">
        <f t="shared" si="3"/>
        <v>0</v>
      </c>
      <c r="L19" s="471">
        <f t="shared" si="4"/>
        <v>562</v>
      </c>
      <c r="M19" s="368">
        <f t="shared" si="7"/>
        <v>0</v>
      </c>
      <c r="N19" s="308">
        <v>0</v>
      </c>
    </row>
    <row r="20" spans="1:16" s="12" customFormat="1">
      <c r="A20" s="218">
        <v>10</v>
      </c>
      <c r="B20" s="225" t="s">
        <v>682</v>
      </c>
      <c r="C20" s="904">
        <v>525</v>
      </c>
      <c r="D20" s="905">
        <v>1</v>
      </c>
      <c r="E20" s="471">
        <v>0</v>
      </c>
      <c r="F20" s="904">
        <v>0</v>
      </c>
      <c r="G20" s="471">
        <f t="shared" si="6"/>
        <v>526</v>
      </c>
      <c r="H20" s="904">
        <f t="shared" si="0"/>
        <v>525</v>
      </c>
      <c r="I20" s="905">
        <f t="shared" si="1"/>
        <v>1</v>
      </c>
      <c r="J20" s="471">
        <f t="shared" si="2"/>
        <v>0</v>
      </c>
      <c r="K20" s="904">
        <f t="shared" si="3"/>
        <v>0</v>
      </c>
      <c r="L20" s="471">
        <f t="shared" si="4"/>
        <v>526</v>
      </c>
      <c r="M20" s="368">
        <f t="shared" si="7"/>
        <v>0</v>
      </c>
      <c r="N20" s="308">
        <v>0</v>
      </c>
    </row>
    <row r="21" spans="1:16" s="12" customFormat="1">
      <c r="A21" s="218">
        <v>11</v>
      </c>
      <c r="B21" s="225" t="s">
        <v>683</v>
      </c>
      <c r="C21" s="904">
        <v>1113</v>
      </c>
      <c r="D21" s="905">
        <v>4</v>
      </c>
      <c r="E21" s="471">
        <v>0</v>
      </c>
      <c r="F21" s="904">
        <v>0</v>
      </c>
      <c r="G21" s="471">
        <f t="shared" si="6"/>
        <v>1117</v>
      </c>
      <c r="H21" s="904">
        <f t="shared" si="0"/>
        <v>1113</v>
      </c>
      <c r="I21" s="905">
        <f t="shared" si="1"/>
        <v>4</v>
      </c>
      <c r="J21" s="471">
        <f t="shared" si="2"/>
        <v>0</v>
      </c>
      <c r="K21" s="904">
        <f t="shared" si="3"/>
        <v>0</v>
      </c>
      <c r="L21" s="471">
        <f t="shared" si="4"/>
        <v>1117</v>
      </c>
      <c r="M21" s="368">
        <f t="shared" si="7"/>
        <v>0</v>
      </c>
      <c r="N21" s="308">
        <v>0</v>
      </c>
    </row>
    <row r="22" spans="1:16" s="12" customFormat="1">
      <c r="A22" s="218">
        <v>12</v>
      </c>
      <c r="B22" s="225" t="s">
        <v>684</v>
      </c>
      <c r="C22" s="904">
        <v>385</v>
      </c>
      <c r="D22" s="905">
        <v>7</v>
      </c>
      <c r="E22" s="471">
        <v>0</v>
      </c>
      <c r="F22" s="904">
        <v>0</v>
      </c>
      <c r="G22" s="471">
        <f t="shared" si="6"/>
        <v>392</v>
      </c>
      <c r="H22" s="904">
        <f t="shared" si="0"/>
        <v>385</v>
      </c>
      <c r="I22" s="905">
        <f t="shared" si="1"/>
        <v>7</v>
      </c>
      <c r="J22" s="471">
        <f t="shared" si="2"/>
        <v>0</v>
      </c>
      <c r="K22" s="904">
        <f t="shared" si="3"/>
        <v>0</v>
      </c>
      <c r="L22" s="471">
        <f t="shared" si="4"/>
        <v>392</v>
      </c>
      <c r="M22" s="368">
        <f t="shared" si="7"/>
        <v>0</v>
      </c>
      <c r="N22" s="308">
        <v>0</v>
      </c>
    </row>
    <row r="23" spans="1:16" s="12" customFormat="1">
      <c r="A23" s="218">
        <v>13</v>
      </c>
      <c r="B23" s="225" t="s">
        <v>685</v>
      </c>
      <c r="C23" s="904">
        <v>711</v>
      </c>
      <c r="D23" s="905">
        <v>0</v>
      </c>
      <c r="E23" s="471">
        <v>0</v>
      </c>
      <c r="F23" s="904">
        <v>3</v>
      </c>
      <c r="G23" s="471">
        <f t="shared" si="6"/>
        <v>714</v>
      </c>
      <c r="H23" s="904">
        <f t="shared" si="0"/>
        <v>711</v>
      </c>
      <c r="I23" s="905">
        <f t="shared" si="1"/>
        <v>0</v>
      </c>
      <c r="J23" s="471">
        <f t="shared" si="2"/>
        <v>0</v>
      </c>
      <c r="K23" s="904">
        <f t="shared" si="3"/>
        <v>3</v>
      </c>
      <c r="L23" s="471">
        <f t="shared" si="4"/>
        <v>714</v>
      </c>
      <c r="M23" s="368">
        <f t="shared" si="7"/>
        <v>0</v>
      </c>
      <c r="N23" s="308">
        <v>0</v>
      </c>
    </row>
    <row r="24" spans="1:16" s="12" customFormat="1">
      <c r="A24" s="218">
        <v>14</v>
      </c>
      <c r="B24" s="225" t="s">
        <v>686</v>
      </c>
      <c r="C24" s="904">
        <v>253</v>
      </c>
      <c r="D24" s="905">
        <v>0</v>
      </c>
      <c r="E24" s="471">
        <v>0</v>
      </c>
      <c r="F24" s="904">
        <v>0</v>
      </c>
      <c r="G24" s="471">
        <f t="shared" si="6"/>
        <v>253</v>
      </c>
      <c r="H24" s="904">
        <f t="shared" si="0"/>
        <v>253</v>
      </c>
      <c r="I24" s="905">
        <f t="shared" si="1"/>
        <v>0</v>
      </c>
      <c r="J24" s="471">
        <f t="shared" si="2"/>
        <v>0</v>
      </c>
      <c r="K24" s="904">
        <f t="shared" si="3"/>
        <v>0</v>
      </c>
      <c r="L24" s="471">
        <f t="shared" si="4"/>
        <v>253</v>
      </c>
      <c r="M24" s="368">
        <f t="shared" si="7"/>
        <v>0</v>
      </c>
      <c r="N24" s="308">
        <v>0</v>
      </c>
    </row>
    <row r="25" spans="1:16" s="12" customFormat="1">
      <c r="A25" s="218">
        <v>15</v>
      </c>
      <c r="B25" s="225" t="s">
        <v>687</v>
      </c>
      <c r="C25" s="904">
        <v>748</v>
      </c>
      <c r="D25" s="905">
        <v>0</v>
      </c>
      <c r="E25" s="471">
        <v>0</v>
      </c>
      <c r="F25" s="904">
        <v>0</v>
      </c>
      <c r="G25" s="471">
        <f t="shared" si="6"/>
        <v>748</v>
      </c>
      <c r="H25" s="904">
        <f t="shared" si="0"/>
        <v>748</v>
      </c>
      <c r="I25" s="905">
        <f t="shared" si="1"/>
        <v>0</v>
      </c>
      <c r="J25" s="471">
        <f t="shared" si="2"/>
        <v>0</v>
      </c>
      <c r="K25" s="904">
        <f t="shared" si="3"/>
        <v>0</v>
      </c>
      <c r="L25" s="471">
        <f t="shared" si="4"/>
        <v>748</v>
      </c>
      <c r="M25" s="368">
        <f t="shared" si="7"/>
        <v>0</v>
      </c>
      <c r="N25" s="308">
        <v>0</v>
      </c>
    </row>
    <row r="26" spans="1:16">
      <c r="A26" s="218">
        <v>16</v>
      </c>
      <c r="B26" s="225" t="s">
        <v>688</v>
      </c>
      <c r="C26" s="904">
        <v>759</v>
      </c>
      <c r="D26" s="905">
        <v>2</v>
      </c>
      <c r="E26" s="471">
        <v>0</v>
      </c>
      <c r="F26" s="904">
        <v>0</v>
      </c>
      <c r="G26" s="471">
        <f t="shared" si="6"/>
        <v>761</v>
      </c>
      <c r="H26" s="904">
        <f t="shared" si="0"/>
        <v>759</v>
      </c>
      <c r="I26" s="905">
        <f t="shared" si="1"/>
        <v>2</v>
      </c>
      <c r="J26" s="471">
        <f t="shared" si="2"/>
        <v>0</v>
      </c>
      <c r="K26" s="904">
        <f t="shared" si="3"/>
        <v>0</v>
      </c>
      <c r="L26" s="471">
        <f t="shared" si="4"/>
        <v>761</v>
      </c>
      <c r="M26" s="368">
        <f t="shared" si="7"/>
        <v>0</v>
      </c>
      <c r="N26" s="308">
        <v>0</v>
      </c>
      <c r="O26" s="12"/>
      <c r="P26" s="12"/>
    </row>
    <row r="27" spans="1:16">
      <c r="A27" s="218">
        <v>17</v>
      </c>
      <c r="B27" s="225" t="s">
        <v>689</v>
      </c>
      <c r="C27" s="904">
        <v>537</v>
      </c>
      <c r="D27" s="905">
        <v>3</v>
      </c>
      <c r="E27" s="471">
        <v>0</v>
      </c>
      <c r="F27" s="904">
        <v>0</v>
      </c>
      <c r="G27" s="471">
        <f t="shared" si="6"/>
        <v>540</v>
      </c>
      <c r="H27" s="904">
        <f t="shared" si="0"/>
        <v>537</v>
      </c>
      <c r="I27" s="905">
        <f t="shared" si="1"/>
        <v>3</v>
      </c>
      <c r="J27" s="471">
        <f t="shared" si="2"/>
        <v>0</v>
      </c>
      <c r="K27" s="904">
        <f t="shared" si="3"/>
        <v>0</v>
      </c>
      <c r="L27" s="471">
        <f t="shared" si="4"/>
        <v>540</v>
      </c>
      <c r="M27" s="368">
        <f t="shared" si="7"/>
        <v>0</v>
      </c>
      <c r="N27" s="308">
        <v>0</v>
      </c>
      <c r="O27" s="12"/>
      <c r="P27" s="12"/>
    </row>
    <row r="28" spans="1:16">
      <c r="A28" s="218">
        <v>18</v>
      </c>
      <c r="B28" s="225" t="s">
        <v>690</v>
      </c>
      <c r="C28" s="904">
        <v>781</v>
      </c>
      <c r="D28" s="905">
        <v>4</v>
      </c>
      <c r="E28" s="471">
        <v>0</v>
      </c>
      <c r="F28" s="904">
        <v>1</v>
      </c>
      <c r="G28" s="471">
        <f t="shared" si="6"/>
        <v>786</v>
      </c>
      <c r="H28" s="904">
        <f t="shared" si="0"/>
        <v>781</v>
      </c>
      <c r="I28" s="905">
        <f t="shared" si="1"/>
        <v>4</v>
      </c>
      <c r="J28" s="471">
        <f t="shared" si="2"/>
        <v>0</v>
      </c>
      <c r="K28" s="904">
        <f t="shared" si="3"/>
        <v>1</v>
      </c>
      <c r="L28" s="471">
        <f t="shared" si="4"/>
        <v>786</v>
      </c>
      <c r="M28" s="368">
        <f t="shared" si="7"/>
        <v>0</v>
      </c>
      <c r="N28" s="308">
        <v>0</v>
      </c>
      <c r="O28" s="12"/>
      <c r="P28" s="12"/>
    </row>
    <row r="29" spans="1:16">
      <c r="A29" s="218">
        <v>19</v>
      </c>
      <c r="B29" s="225" t="s">
        <v>691</v>
      </c>
      <c r="C29" s="904">
        <v>420</v>
      </c>
      <c r="D29" s="905">
        <v>1</v>
      </c>
      <c r="E29" s="471">
        <v>0</v>
      </c>
      <c r="F29" s="904">
        <v>0</v>
      </c>
      <c r="G29" s="471">
        <f t="shared" si="6"/>
        <v>421</v>
      </c>
      <c r="H29" s="904">
        <f t="shared" si="0"/>
        <v>420</v>
      </c>
      <c r="I29" s="905">
        <f t="shared" si="1"/>
        <v>1</v>
      </c>
      <c r="J29" s="471">
        <f t="shared" si="2"/>
        <v>0</v>
      </c>
      <c r="K29" s="904">
        <f t="shared" si="3"/>
        <v>0</v>
      </c>
      <c r="L29" s="471">
        <f t="shared" si="4"/>
        <v>421</v>
      </c>
      <c r="M29" s="368">
        <f t="shared" si="7"/>
        <v>0</v>
      </c>
      <c r="N29" s="308">
        <v>0</v>
      </c>
      <c r="O29" s="12"/>
      <c r="P29" s="12"/>
    </row>
    <row r="30" spans="1:16">
      <c r="A30" s="218">
        <v>20</v>
      </c>
      <c r="B30" s="225" t="s">
        <v>692</v>
      </c>
      <c r="C30" s="904">
        <v>912</v>
      </c>
      <c r="D30" s="905">
        <v>0</v>
      </c>
      <c r="E30" s="471">
        <v>0</v>
      </c>
      <c r="F30" s="904">
        <v>0</v>
      </c>
      <c r="G30" s="471">
        <f t="shared" si="6"/>
        <v>912</v>
      </c>
      <c r="H30" s="904">
        <f t="shared" si="0"/>
        <v>912</v>
      </c>
      <c r="I30" s="905">
        <f t="shared" si="1"/>
        <v>0</v>
      </c>
      <c r="J30" s="471">
        <f t="shared" si="2"/>
        <v>0</v>
      </c>
      <c r="K30" s="904">
        <f t="shared" si="3"/>
        <v>0</v>
      </c>
      <c r="L30" s="471">
        <f t="shared" si="4"/>
        <v>912</v>
      </c>
      <c r="M30" s="368">
        <f t="shared" si="7"/>
        <v>0</v>
      </c>
      <c r="N30" s="308">
        <v>0</v>
      </c>
      <c r="O30" s="12"/>
      <c r="P30" s="12"/>
    </row>
    <row r="31" spans="1:16">
      <c r="A31" s="218">
        <v>21</v>
      </c>
      <c r="B31" s="225" t="s">
        <v>693</v>
      </c>
      <c r="C31" s="904">
        <v>462</v>
      </c>
      <c r="D31" s="905">
        <v>0</v>
      </c>
      <c r="E31" s="471">
        <v>0</v>
      </c>
      <c r="F31" s="904">
        <v>0</v>
      </c>
      <c r="G31" s="471">
        <f t="shared" si="6"/>
        <v>462</v>
      </c>
      <c r="H31" s="904">
        <f t="shared" si="0"/>
        <v>462</v>
      </c>
      <c r="I31" s="905">
        <f t="shared" si="1"/>
        <v>0</v>
      </c>
      <c r="J31" s="471">
        <f t="shared" si="2"/>
        <v>0</v>
      </c>
      <c r="K31" s="904">
        <f t="shared" si="3"/>
        <v>0</v>
      </c>
      <c r="L31" s="471">
        <f t="shared" si="4"/>
        <v>462</v>
      </c>
      <c r="M31" s="368">
        <f t="shared" si="7"/>
        <v>0</v>
      </c>
      <c r="N31" s="308">
        <v>0</v>
      </c>
      <c r="O31" s="12"/>
      <c r="P31" s="12"/>
    </row>
    <row r="32" spans="1:16">
      <c r="A32" s="218">
        <v>22</v>
      </c>
      <c r="B32" s="225" t="s">
        <v>694</v>
      </c>
      <c r="C32" s="311">
        <v>1202</v>
      </c>
      <c r="D32" s="311">
        <v>3</v>
      </c>
      <c r="E32" s="311">
        <v>0</v>
      </c>
      <c r="F32" s="311">
        <v>0</v>
      </c>
      <c r="G32" s="471">
        <f t="shared" si="6"/>
        <v>1205</v>
      </c>
      <c r="H32" s="904">
        <f t="shared" si="0"/>
        <v>1202</v>
      </c>
      <c r="I32" s="905">
        <f t="shared" si="1"/>
        <v>3</v>
      </c>
      <c r="J32" s="471">
        <f t="shared" si="2"/>
        <v>0</v>
      </c>
      <c r="K32" s="904">
        <f t="shared" si="3"/>
        <v>0</v>
      </c>
      <c r="L32" s="471">
        <f t="shared" si="4"/>
        <v>1205</v>
      </c>
      <c r="M32" s="368">
        <f t="shared" si="7"/>
        <v>0</v>
      </c>
      <c r="N32" s="308">
        <v>0</v>
      </c>
      <c r="O32" s="12"/>
      <c r="P32" s="12"/>
    </row>
    <row r="33" spans="1:16">
      <c r="A33" s="218">
        <v>23</v>
      </c>
      <c r="B33" s="225" t="s">
        <v>695</v>
      </c>
      <c r="C33" s="904">
        <v>675</v>
      </c>
      <c r="D33" s="905">
        <v>0</v>
      </c>
      <c r="E33" s="471">
        <v>0</v>
      </c>
      <c r="F33" s="904">
        <v>0</v>
      </c>
      <c r="G33" s="471">
        <f t="shared" si="6"/>
        <v>675</v>
      </c>
      <c r="H33" s="904">
        <f t="shared" si="0"/>
        <v>675</v>
      </c>
      <c r="I33" s="905">
        <f t="shared" si="1"/>
        <v>0</v>
      </c>
      <c r="J33" s="471">
        <f t="shared" si="2"/>
        <v>0</v>
      </c>
      <c r="K33" s="904">
        <f t="shared" si="3"/>
        <v>0</v>
      </c>
      <c r="L33" s="471">
        <f t="shared" si="4"/>
        <v>675</v>
      </c>
      <c r="M33" s="368">
        <f t="shared" si="7"/>
        <v>0</v>
      </c>
      <c r="N33" s="308">
        <v>0</v>
      </c>
      <c r="O33" s="12"/>
      <c r="P33" s="12"/>
    </row>
    <row r="34" spans="1:16">
      <c r="A34" s="218">
        <v>24</v>
      </c>
      <c r="B34" s="225" t="s">
        <v>696</v>
      </c>
      <c r="C34" s="904">
        <v>394</v>
      </c>
      <c r="D34" s="905">
        <v>0</v>
      </c>
      <c r="E34" s="471">
        <v>0</v>
      </c>
      <c r="F34" s="904">
        <v>0</v>
      </c>
      <c r="G34" s="471">
        <f t="shared" si="6"/>
        <v>394</v>
      </c>
      <c r="H34" s="904">
        <f t="shared" si="0"/>
        <v>394</v>
      </c>
      <c r="I34" s="905">
        <f t="shared" si="1"/>
        <v>0</v>
      </c>
      <c r="J34" s="471">
        <f t="shared" si="2"/>
        <v>0</v>
      </c>
      <c r="K34" s="904">
        <f t="shared" si="3"/>
        <v>0</v>
      </c>
      <c r="L34" s="471">
        <f t="shared" si="4"/>
        <v>394</v>
      </c>
      <c r="M34" s="368">
        <f t="shared" si="7"/>
        <v>0</v>
      </c>
      <c r="N34" s="308">
        <v>0</v>
      </c>
      <c r="O34" s="12"/>
      <c r="P34" s="12"/>
    </row>
    <row r="35" spans="1:16">
      <c r="A35" s="218">
        <v>25</v>
      </c>
      <c r="B35" s="225" t="s">
        <v>697</v>
      </c>
      <c r="C35" s="904">
        <v>426</v>
      </c>
      <c r="D35" s="905">
        <v>0</v>
      </c>
      <c r="E35" s="471">
        <v>0</v>
      </c>
      <c r="F35" s="904">
        <v>0</v>
      </c>
      <c r="G35" s="471">
        <f t="shared" si="6"/>
        <v>426</v>
      </c>
      <c r="H35" s="904">
        <f t="shared" si="0"/>
        <v>426</v>
      </c>
      <c r="I35" s="905">
        <f t="shared" si="1"/>
        <v>0</v>
      </c>
      <c r="J35" s="471">
        <f t="shared" si="2"/>
        <v>0</v>
      </c>
      <c r="K35" s="904">
        <f t="shared" si="3"/>
        <v>0</v>
      </c>
      <c r="L35" s="471">
        <f t="shared" si="4"/>
        <v>426</v>
      </c>
      <c r="M35" s="368">
        <f t="shared" si="7"/>
        <v>0</v>
      </c>
      <c r="N35" s="308">
        <v>0</v>
      </c>
      <c r="O35" s="12"/>
      <c r="P35" s="12"/>
    </row>
    <row r="36" spans="1:16">
      <c r="A36" s="218">
        <v>26</v>
      </c>
      <c r="B36" s="225" t="s">
        <v>698</v>
      </c>
      <c r="C36" s="904">
        <v>578</v>
      </c>
      <c r="D36" s="905">
        <v>1</v>
      </c>
      <c r="E36" s="471">
        <v>0</v>
      </c>
      <c r="F36" s="904">
        <v>0</v>
      </c>
      <c r="G36" s="471">
        <f t="shared" si="6"/>
        <v>579</v>
      </c>
      <c r="H36" s="904">
        <f t="shared" si="0"/>
        <v>578</v>
      </c>
      <c r="I36" s="905">
        <f t="shared" si="1"/>
        <v>1</v>
      </c>
      <c r="J36" s="471">
        <f t="shared" si="2"/>
        <v>0</v>
      </c>
      <c r="K36" s="904">
        <f t="shared" si="3"/>
        <v>0</v>
      </c>
      <c r="L36" s="471">
        <f t="shared" si="4"/>
        <v>579</v>
      </c>
      <c r="M36" s="368">
        <f t="shared" si="7"/>
        <v>0</v>
      </c>
      <c r="N36" s="308">
        <v>0</v>
      </c>
      <c r="O36" s="12"/>
      <c r="P36" s="12"/>
    </row>
    <row r="37" spans="1:16">
      <c r="A37" s="218">
        <v>27</v>
      </c>
      <c r="B37" s="225" t="s">
        <v>699</v>
      </c>
      <c r="C37" s="904">
        <v>688</v>
      </c>
      <c r="D37" s="905">
        <v>0</v>
      </c>
      <c r="E37" s="471">
        <v>0</v>
      </c>
      <c r="F37" s="904">
        <v>0</v>
      </c>
      <c r="G37" s="471">
        <f t="shared" si="6"/>
        <v>688</v>
      </c>
      <c r="H37" s="904">
        <f t="shared" si="0"/>
        <v>688</v>
      </c>
      <c r="I37" s="905">
        <f t="shared" si="1"/>
        <v>0</v>
      </c>
      <c r="J37" s="471">
        <f t="shared" si="2"/>
        <v>0</v>
      </c>
      <c r="K37" s="904">
        <f t="shared" si="3"/>
        <v>0</v>
      </c>
      <c r="L37" s="471">
        <f t="shared" si="4"/>
        <v>688</v>
      </c>
      <c r="M37" s="368">
        <f t="shared" si="7"/>
        <v>0</v>
      </c>
      <c r="N37" s="308">
        <v>0</v>
      </c>
      <c r="O37" s="12"/>
      <c r="P37" s="12"/>
    </row>
    <row r="38" spans="1:16">
      <c r="A38" s="218">
        <v>28</v>
      </c>
      <c r="B38" s="225" t="s">
        <v>700</v>
      </c>
      <c r="C38" s="904">
        <v>464</v>
      </c>
      <c r="D38" s="905">
        <v>3</v>
      </c>
      <c r="E38" s="471">
        <v>0</v>
      </c>
      <c r="F38" s="904">
        <v>0</v>
      </c>
      <c r="G38" s="471">
        <f t="shared" si="6"/>
        <v>467</v>
      </c>
      <c r="H38" s="904">
        <f t="shared" si="0"/>
        <v>464</v>
      </c>
      <c r="I38" s="905">
        <f t="shared" si="1"/>
        <v>3</v>
      </c>
      <c r="J38" s="471">
        <f t="shared" si="2"/>
        <v>0</v>
      </c>
      <c r="K38" s="904">
        <f t="shared" si="3"/>
        <v>0</v>
      </c>
      <c r="L38" s="471">
        <f t="shared" si="4"/>
        <v>467</v>
      </c>
      <c r="M38" s="368">
        <f t="shared" si="7"/>
        <v>0</v>
      </c>
      <c r="N38" s="308">
        <v>0</v>
      </c>
      <c r="O38" s="12"/>
      <c r="P38" s="12"/>
    </row>
    <row r="39" spans="1:16">
      <c r="A39" s="218">
        <v>29</v>
      </c>
      <c r="B39" s="225" t="s">
        <v>701</v>
      </c>
      <c r="C39" s="904">
        <v>325</v>
      </c>
      <c r="D39" s="905">
        <v>2</v>
      </c>
      <c r="E39" s="471">
        <v>0</v>
      </c>
      <c r="F39" s="904">
        <v>0</v>
      </c>
      <c r="G39" s="471">
        <f t="shared" si="6"/>
        <v>327</v>
      </c>
      <c r="H39" s="904">
        <f t="shared" si="0"/>
        <v>325</v>
      </c>
      <c r="I39" s="905">
        <f t="shared" si="1"/>
        <v>2</v>
      </c>
      <c r="J39" s="471">
        <f t="shared" si="2"/>
        <v>0</v>
      </c>
      <c r="K39" s="904">
        <f t="shared" si="3"/>
        <v>0</v>
      </c>
      <c r="L39" s="471">
        <f t="shared" si="4"/>
        <v>327</v>
      </c>
      <c r="M39" s="368">
        <f t="shared" si="7"/>
        <v>0</v>
      </c>
      <c r="N39" s="308">
        <v>0</v>
      </c>
      <c r="O39" s="12"/>
      <c r="P39" s="12"/>
    </row>
    <row r="40" spans="1:16">
      <c r="A40" s="218">
        <v>30</v>
      </c>
      <c r="B40" s="225" t="s">
        <v>702</v>
      </c>
      <c r="C40" s="904">
        <v>845</v>
      </c>
      <c r="D40" s="905">
        <v>7</v>
      </c>
      <c r="E40" s="471">
        <v>0</v>
      </c>
      <c r="F40" s="904">
        <v>0</v>
      </c>
      <c r="G40" s="471">
        <f t="shared" si="6"/>
        <v>852</v>
      </c>
      <c r="H40" s="904">
        <f t="shared" si="0"/>
        <v>845</v>
      </c>
      <c r="I40" s="905">
        <f t="shared" si="1"/>
        <v>7</v>
      </c>
      <c r="J40" s="471">
        <f t="shared" si="2"/>
        <v>0</v>
      </c>
      <c r="K40" s="904">
        <f t="shared" si="3"/>
        <v>0</v>
      </c>
      <c r="L40" s="471">
        <f t="shared" si="4"/>
        <v>852</v>
      </c>
      <c r="M40" s="368">
        <f t="shared" si="7"/>
        <v>0</v>
      </c>
      <c r="N40" s="308">
        <v>0</v>
      </c>
      <c r="O40" s="12"/>
      <c r="P40" s="12"/>
    </row>
    <row r="41" spans="1:16">
      <c r="A41" s="2" t="s">
        <v>18</v>
      </c>
      <c r="B41" s="7"/>
      <c r="C41" s="369">
        <f t="shared" ref="C41:K41" si="8">SUM(C11:C40)</f>
        <v>18363</v>
      </c>
      <c r="D41" s="369">
        <f t="shared" si="8"/>
        <v>50</v>
      </c>
      <c r="E41" s="369">
        <f t="shared" si="8"/>
        <v>0</v>
      </c>
      <c r="F41" s="369">
        <f t="shared" si="8"/>
        <v>7</v>
      </c>
      <c r="G41" s="369">
        <f t="shared" si="8"/>
        <v>18420</v>
      </c>
      <c r="H41" s="369">
        <f t="shared" si="8"/>
        <v>18363</v>
      </c>
      <c r="I41" s="369">
        <f t="shared" si="8"/>
        <v>50</v>
      </c>
      <c r="J41" s="369">
        <f t="shared" si="8"/>
        <v>0</v>
      </c>
      <c r="K41" s="369">
        <f t="shared" si="8"/>
        <v>7</v>
      </c>
      <c r="L41" s="849">
        <f t="shared" si="4"/>
        <v>18420</v>
      </c>
      <c r="M41" s="369">
        <f>SUM(M11:M40)</f>
        <v>0</v>
      </c>
      <c r="N41" s="652">
        <v>0</v>
      </c>
      <c r="O41" s="12"/>
    </row>
    <row r="42" spans="1:16">
      <c r="A42" s="9"/>
      <c r="B42" s="10"/>
      <c r="C42" s="10"/>
      <c r="D42" s="10"/>
      <c r="E42" s="10"/>
      <c r="F42" s="10"/>
      <c r="G42" s="10"/>
      <c r="H42" s="10"/>
      <c r="I42" s="10"/>
      <c r="J42" s="10"/>
      <c r="K42" s="10"/>
      <c r="L42" s="10"/>
      <c r="M42" s="10"/>
      <c r="N42" s="10"/>
    </row>
    <row r="43" spans="1:16">
      <c r="A43" s="8" t="s">
        <v>7</v>
      </c>
    </row>
    <row r="44" spans="1:16">
      <c r="A44" t="s">
        <v>8</v>
      </c>
    </row>
    <row r="45" spans="1:16">
      <c r="A45" t="s">
        <v>9</v>
      </c>
      <c r="L45" s="9" t="s">
        <v>10</v>
      </c>
      <c r="M45" s="9"/>
      <c r="N45" s="9" t="s">
        <v>10</v>
      </c>
    </row>
    <row r="46" spans="1:16">
      <c r="A46" s="13" t="s">
        <v>449</v>
      </c>
      <c r="J46" s="9"/>
      <c r="K46" s="9"/>
      <c r="L46" s="9"/>
    </row>
    <row r="47" spans="1:16">
      <c r="C47" s="13" t="s">
        <v>450</v>
      </c>
      <c r="E47" s="10"/>
      <c r="F47" s="10"/>
      <c r="G47" s="10"/>
      <c r="H47" s="10"/>
      <c r="I47" s="10"/>
      <c r="J47" s="10"/>
      <c r="K47" s="10"/>
      <c r="L47" s="10"/>
      <c r="M47" s="10"/>
    </row>
    <row r="48" spans="1:16">
      <c r="E48" s="10"/>
      <c r="F48" s="10"/>
      <c r="G48" s="10"/>
      <c r="H48" s="10"/>
      <c r="I48" s="10"/>
      <c r="J48" s="10"/>
      <c r="K48" s="10"/>
      <c r="L48" s="10"/>
      <c r="M48" s="10"/>
      <c r="N48" s="10"/>
    </row>
    <row r="49" spans="1:14">
      <c r="E49" s="10"/>
      <c r="F49" s="10"/>
      <c r="G49" s="10"/>
      <c r="H49" s="10"/>
      <c r="I49" s="10"/>
      <c r="J49" s="10"/>
      <c r="K49" s="10"/>
      <c r="L49" s="10"/>
      <c r="M49" s="10"/>
      <c r="N49" s="10"/>
    </row>
    <row r="50" spans="1:14" ht="15.75" customHeight="1">
      <c r="A50" s="11" t="s">
        <v>11</v>
      </c>
      <c r="B50" s="11"/>
      <c r="C50" s="11"/>
      <c r="D50" s="11"/>
      <c r="E50" s="11"/>
      <c r="F50" s="11"/>
      <c r="G50" s="11"/>
      <c r="H50" s="11"/>
      <c r="L50" s="1123" t="s">
        <v>12</v>
      </c>
      <c r="M50" s="1123"/>
      <c r="N50" s="1123"/>
    </row>
    <row r="51" spans="1:14" ht="15.75" customHeight="1">
      <c r="A51" s="1123" t="s">
        <v>13</v>
      </c>
      <c r="B51" s="1123"/>
      <c r="C51" s="1123"/>
      <c r="D51" s="1123"/>
      <c r="E51" s="1123"/>
      <c r="F51" s="1123"/>
      <c r="G51" s="1123"/>
      <c r="H51" s="1123"/>
      <c r="I51" s="1123"/>
      <c r="J51" s="1123"/>
      <c r="K51" s="1123"/>
      <c r="L51" s="1123"/>
      <c r="M51" s="1123"/>
      <c r="N51" s="1123"/>
    </row>
    <row r="52" spans="1:14" ht="15.75">
      <c r="A52" s="1123" t="s">
        <v>14</v>
      </c>
      <c r="B52" s="1123"/>
      <c r="C52" s="1123"/>
      <c r="D52" s="1123"/>
      <c r="E52" s="1123"/>
      <c r="F52" s="1123"/>
      <c r="G52" s="1123"/>
      <c r="H52" s="1123"/>
      <c r="I52" s="1123"/>
      <c r="J52" s="1123"/>
      <c r="K52" s="1123"/>
      <c r="L52" s="1123"/>
      <c r="M52" s="1123"/>
      <c r="N52" s="1123"/>
    </row>
    <row r="53" spans="1:14">
      <c r="L53" s="942"/>
      <c r="M53" s="942"/>
      <c r="N53" s="942"/>
    </row>
    <row r="54" spans="1:14">
      <c r="A54" s="1122"/>
      <c r="B54" s="1122"/>
      <c r="C54" s="1122"/>
      <c r="D54" s="1122"/>
      <c r="E54" s="1122"/>
      <c r="F54" s="1122"/>
      <c r="G54" s="1122"/>
      <c r="H54" s="1122"/>
      <c r="I54" s="1122"/>
      <c r="J54" s="1122"/>
      <c r="K54" s="1122"/>
      <c r="L54" s="1122"/>
      <c r="M54" s="1122"/>
      <c r="N54" s="1122"/>
    </row>
  </sheetData>
  <mergeCells count="17">
    <mergeCell ref="D1:J1"/>
    <mergeCell ref="A2:N2"/>
    <mergeCell ref="A3:N3"/>
    <mergeCell ref="A5:N5"/>
    <mergeCell ref="L7:N7"/>
    <mergeCell ref="A7:B7"/>
    <mergeCell ref="A54:N54"/>
    <mergeCell ref="L50:N50"/>
    <mergeCell ref="A51:N51"/>
    <mergeCell ref="M8:M9"/>
    <mergeCell ref="N8:N9"/>
    <mergeCell ref="L53:N53"/>
    <mergeCell ref="A52:N52"/>
    <mergeCell ref="A8:A9"/>
    <mergeCell ref="B8:B9"/>
    <mergeCell ref="C8:G8"/>
    <mergeCell ref="H8:L8"/>
  </mergeCells>
  <phoneticPr fontId="0" type="noConversion"/>
  <printOptions horizontalCentered="1"/>
  <pageMargins left="0.70866141732283472" right="0.70866141732283472" top="0.23622047244094491" bottom="0" header="0.31496062992125984" footer="0.31496062992125984"/>
  <pageSetup paperSize="9" scale="79" orientation="landscape" r:id="rId1"/>
  <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70</vt:i4>
      </vt:variant>
      <vt:variant>
        <vt:lpstr>Named Ranges</vt:lpstr>
      </vt:variant>
      <vt:variant>
        <vt:i4>62</vt:i4>
      </vt:variant>
    </vt:vector>
  </HeadingPairs>
  <TitlesOfParts>
    <vt:vector size="132" baseType="lpstr">
      <vt:lpstr>First-Page</vt:lpstr>
      <vt:lpstr>Contents</vt:lpstr>
      <vt:lpstr>AT-1-Gen_Info </vt:lpstr>
      <vt:lpstr>AT-2-S1 BUDGET</vt:lpstr>
      <vt:lpstr>AT_2A_fundflow</vt:lpstr>
      <vt:lpstr>AT-2B_DBT</vt:lpstr>
      <vt:lpstr>AT-3</vt:lpstr>
      <vt:lpstr>AT3A_cvrg(Insti)_PY</vt:lpstr>
      <vt:lpstr>AT3B_cvrg(Insti)_UPY </vt:lpstr>
      <vt:lpstr>AT3C_cvrg(Insti)_UPY </vt:lpstr>
      <vt:lpstr>enrolment vs availed_PY</vt:lpstr>
      <vt:lpstr>enrolment vs availed_UPY</vt:lpstr>
      <vt:lpstr>T4B_Aadhar_Enrol</vt:lpstr>
      <vt:lpstr>T5_PLAN_vs_PRFM</vt:lpstr>
      <vt:lpstr>T5A_PLAN_vs_PRFM </vt:lpstr>
      <vt:lpstr>T5B_PLAN_vs_PRFM  (2)</vt:lpstr>
      <vt:lpstr>T5C_Drought_PLAN_vs_PRFM </vt:lpstr>
      <vt:lpstr>T5D_Drought_PLAN_vs_PRFM  </vt:lpstr>
      <vt:lpstr>T6_FG_py_Utlsn</vt:lpstr>
      <vt:lpstr>T6A_FG_Upy_Utlsn </vt:lpstr>
      <vt:lpstr>T6B_Pay_FG_FCI_Pry</vt:lpstr>
      <vt:lpstr>T6C_Coarse_Grain</vt:lpstr>
      <vt:lpstr>T7_CC_PY_Utlsn</vt:lpstr>
      <vt:lpstr>T7ACC_UPY_Utlsn </vt:lpstr>
      <vt:lpstr>AT-8_Hon_CCH_Pry</vt:lpstr>
      <vt:lpstr>AT-8A_Hon_CCH_UPry</vt:lpstr>
      <vt:lpstr>AT9_TA</vt:lpstr>
      <vt:lpstr>AT10_MME</vt:lpstr>
      <vt:lpstr>AT10A_</vt:lpstr>
      <vt:lpstr>AT-10 B</vt:lpstr>
      <vt:lpstr>AT-10 C</vt:lpstr>
      <vt:lpstr>AT-10D</vt:lpstr>
      <vt:lpstr>AT-10E</vt:lpstr>
      <vt:lpstr>AT-10 F</vt:lpstr>
      <vt:lpstr>AT11_KS Year wise</vt:lpstr>
      <vt:lpstr>AT11A_KS-District wise</vt:lpstr>
      <vt:lpstr>AT12_KD-New</vt:lpstr>
      <vt:lpstr>AT12A_KD-Replacement</vt:lpstr>
      <vt:lpstr>AT-13_Mode of cooking</vt:lpstr>
      <vt:lpstr>AT-14</vt:lpstr>
      <vt:lpstr>AT-14 A</vt:lpstr>
      <vt:lpstr>AT-15</vt:lpstr>
      <vt:lpstr>AT-16</vt:lpstr>
      <vt:lpstr>AT_17_Coverage-RBSK </vt:lpstr>
      <vt:lpstr>AT18_Details_Community </vt:lpstr>
      <vt:lpstr>AT_19_Impl_Agency</vt:lpstr>
      <vt:lpstr>AT_20_CentralCookingagency </vt:lpstr>
      <vt:lpstr>AT-21</vt:lpstr>
      <vt:lpstr>AT-22</vt:lpstr>
      <vt:lpstr>AT-23 MIS</vt:lpstr>
      <vt:lpstr>AT-23A _AMS</vt:lpstr>
      <vt:lpstr>AT-24</vt:lpstr>
      <vt:lpstr>AT-25</vt:lpstr>
      <vt:lpstr>Sheet1 (2)</vt:lpstr>
      <vt:lpstr>AT26_NoWD</vt:lpstr>
      <vt:lpstr>AT26A_NoWD</vt:lpstr>
      <vt:lpstr>AT27_Req_FG_CA_Pry</vt:lpstr>
      <vt:lpstr>AT27A_Req_FG_CA_UPry </vt:lpstr>
      <vt:lpstr>AT27B_Req_FG_CA_NCLP</vt:lpstr>
      <vt:lpstr>AT27C_Req_FG_CA_Drought-Pry</vt:lpstr>
      <vt:lpstr>AT27D_Req_FG_CA_Drought-UPry</vt:lpstr>
      <vt:lpstr>AT_28_RqmtKitchen</vt:lpstr>
      <vt:lpstr>AT-28A_RqmtPlinthArea</vt:lpstr>
      <vt:lpstr>AT-28B_Kitchen repair</vt:lpstr>
      <vt:lpstr>AT29_Requirement KD</vt:lpstr>
      <vt:lpstr>AT29_A_Replacement KD</vt:lpstr>
      <vt:lpstr>AT-30_Coook-cum-Helper</vt:lpstr>
      <vt:lpstr>AT_31_Budget_provision</vt:lpstr>
      <vt:lpstr>AT32_Drought Pry Util</vt:lpstr>
      <vt:lpstr>AT-32A Drought UPry Util</vt:lpstr>
      <vt:lpstr>'AT_17_Coverage-RBSK '!Print_Area</vt:lpstr>
      <vt:lpstr>AT_19_Impl_Agency!Print_Area</vt:lpstr>
      <vt:lpstr>'AT_20_CentralCookingagency '!Print_Area</vt:lpstr>
      <vt:lpstr>AT_28_RqmtKitchen!Print_Area</vt:lpstr>
      <vt:lpstr>AT_2A_fundflow!Print_Area</vt:lpstr>
      <vt:lpstr>AT_31_Budget_provision!Print_Area</vt:lpstr>
      <vt:lpstr>'AT-10 B'!Print_Area</vt:lpstr>
      <vt:lpstr>'AT-10 C'!Print_Area</vt:lpstr>
      <vt:lpstr>'AT-10 F'!Print_Area</vt:lpstr>
      <vt:lpstr>AT10_MME!Print_Area</vt:lpstr>
      <vt:lpstr>AT10A_!Print_Area</vt:lpstr>
      <vt:lpstr>'AT-10D'!Print_Area</vt:lpstr>
      <vt:lpstr>'AT11_KS Year wise'!Print_Area</vt:lpstr>
      <vt:lpstr>'AT11A_KS-District wise'!Print_Area</vt:lpstr>
      <vt:lpstr>'AT12_KD-New'!Print_Area</vt:lpstr>
      <vt:lpstr>'AT12A_KD-Replacement'!Print_Area</vt:lpstr>
      <vt:lpstr>'AT-13_Mode of cooking'!Print_Area</vt:lpstr>
      <vt:lpstr>'AT-14'!Print_Area</vt:lpstr>
      <vt:lpstr>'AT-14 A'!Print_Area</vt:lpstr>
      <vt:lpstr>'AT-15'!Print_Area</vt:lpstr>
      <vt:lpstr>'AT-16'!Print_Area</vt:lpstr>
      <vt:lpstr>'AT18_Details_Community '!Print_Area</vt:lpstr>
      <vt:lpstr>'AT-1-Gen_Info '!Print_Area</vt:lpstr>
      <vt:lpstr>'AT-24'!Print_Area</vt:lpstr>
      <vt:lpstr>AT26_NoWD!Print_Area</vt:lpstr>
      <vt:lpstr>AT26A_NoWD!Print_Area</vt:lpstr>
      <vt:lpstr>AT27_Req_FG_CA_Pry!Print_Area</vt:lpstr>
      <vt:lpstr>'AT27A_Req_FG_CA_UPry '!Print_Area</vt:lpstr>
      <vt:lpstr>AT27B_Req_FG_CA_NCLP!Print_Area</vt:lpstr>
      <vt:lpstr>'AT27C_Req_FG_CA_Drought-Pry'!Print_Area</vt:lpstr>
      <vt:lpstr>'AT27D_Req_FG_CA_Drought-UPry'!Print_Area</vt:lpstr>
      <vt:lpstr>'AT-28A_RqmtPlinthArea'!Print_Area</vt:lpstr>
      <vt:lpstr>'AT-28B_Kitchen repair'!Print_Area</vt:lpstr>
      <vt:lpstr>'AT29_A_Replacement KD'!Print_Area</vt:lpstr>
      <vt:lpstr>'AT29_Requirement KD'!Print_Area</vt:lpstr>
      <vt:lpstr>'AT-2B_DBT'!Print_Area</vt:lpstr>
      <vt:lpstr>'AT-2-S1 BUDGET'!Print_Area</vt:lpstr>
      <vt:lpstr>'AT-30_Coook-cum-Helper'!Print_Area</vt:lpstr>
      <vt:lpstr>'AT32_Drought Pry Util'!Print_Area</vt:lpstr>
      <vt:lpstr>'AT-32A Drought UPry Util'!Print_Area</vt:lpstr>
      <vt:lpstr>'AT3A_cvrg(Insti)_PY'!Print_Area</vt:lpstr>
      <vt:lpstr>'AT3B_cvrg(Insti)_UPY '!Print_Area</vt:lpstr>
      <vt:lpstr>'AT3C_cvrg(Insti)_UPY '!Print_Area</vt:lpstr>
      <vt:lpstr>'AT-8_Hon_CCH_Pry'!Print_Area</vt:lpstr>
      <vt:lpstr>'AT-8A_Hon_CCH_UPry'!Print_Area</vt:lpstr>
      <vt:lpstr>AT9_TA!Print_Area</vt:lpstr>
      <vt:lpstr>Contents!Print_Area</vt:lpstr>
      <vt:lpstr>'enrolment vs availed_PY'!Print_Area</vt:lpstr>
      <vt:lpstr>'enrolment vs availed_UPY'!Print_Area</vt:lpstr>
      <vt:lpstr>'Sheet1 (2)'!Print_Area</vt:lpstr>
      <vt:lpstr>T4B_Aadhar_Enrol!Print_Area</vt:lpstr>
      <vt:lpstr>T5_PLAN_vs_PRFM!Print_Area</vt:lpstr>
      <vt:lpstr>'T5A_PLAN_vs_PRFM '!Print_Area</vt:lpstr>
      <vt:lpstr>'T5B_PLAN_vs_PRFM  (2)'!Print_Area</vt:lpstr>
      <vt:lpstr>'T5C_Drought_PLAN_vs_PRFM '!Print_Area</vt:lpstr>
      <vt:lpstr>'T5D_Drought_PLAN_vs_PRFM  '!Print_Area</vt:lpstr>
      <vt:lpstr>T6_FG_py_Utlsn!Print_Area</vt:lpstr>
      <vt:lpstr>'T6A_FG_Upy_Utlsn '!Print_Area</vt:lpstr>
      <vt:lpstr>T6B_Pay_FG_FCI_Pry!Print_Area</vt:lpstr>
      <vt:lpstr>T6C_Coarse_Grain!Print_Area</vt:lpstr>
      <vt:lpstr>T7_CC_PY_Utlsn!Print_Area</vt:lpstr>
      <vt:lpstr>'T7ACC_UPY_Utlsn '!Print_Area</vt:lpstr>
    </vt:vector>
  </TitlesOfParts>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hp</dc:creator>
  <cp:lastModifiedBy>HP</cp:lastModifiedBy>
  <cp:lastPrinted>2020-05-27T06:40:14Z</cp:lastPrinted>
  <dcterms:created xsi:type="dcterms:W3CDTF">1996-10-14T23:33:28Z</dcterms:created>
  <dcterms:modified xsi:type="dcterms:W3CDTF">2020-06-03T12:45:16Z</dcterms:modified>
</cp:coreProperties>
</file>